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05" activeTab="1"/>
  </bookViews>
  <sheets>
    <sheet name="Analysis" sheetId="3" r:id="rId1"/>
    <sheet name="Overall" sheetId="4" r:id="rId2"/>
  </sheets>
  <definedNames>
    <definedName name="_xlnm._FilterDatabase" localSheetId="0" hidden="1">Analysis!$A$7:$BB$9</definedName>
    <definedName name="_xlnm.Print_Area" localSheetId="0">Analysis!$A$1:$BB$67</definedName>
    <definedName name="_xlnm.Print_Area" localSheetId="1">Overall!$A$1:$O$67</definedName>
    <definedName name="_xlnm.Print_Titles" localSheetId="0">Analysis!$7:$9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1" i="3"/>
  <c r="AT11" s="1"/>
  <c r="AS12"/>
  <c r="AT12" s="1"/>
  <c r="AS13"/>
  <c r="AT13" s="1"/>
  <c r="AS14"/>
  <c r="AT14" s="1"/>
  <c r="AS15"/>
  <c r="AT15" s="1"/>
  <c r="AS16"/>
  <c r="AT16" s="1"/>
  <c r="AS17"/>
  <c r="AT17" s="1"/>
  <c r="AS18"/>
  <c r="AT18" s="1"/>
  <c r="AS19"/>
  <c r="AT19" s="1"/>
  <c r="AS20"/>
  <c r="AT20" s="1"/>
  <c r="AS21"/>
  <c r="AT21" s="1"/>
  <c r="AS22"/>
  <c r="AT22" s="1"/>
  <c r="AS23"/>
  <c r="AT23" s="1"/>
  <c r="AS24"/>
  <c r="AT24" s="1"/>
  <c r="AS25"/>
  <c r="AT25" s="1"/>
  <c r="AS26"/>
  <c r="AT26" s="1"/>
  <c r="AS27"/>
  <c r="AT27" s="1"/>
  <c r="AS28"/>
  <c r="AT28" s="1"/>
  <c r="AS29"/>
  <c r="AT29" s="1"/>
  <c r="AS30"/>
  <c r="AT30" s="1"/>
  <c r="AS31"/>
  <c r="AT31" s="1"/>
  <c r="AS32"/>
  <c r="AT32" s="1"/>
  <c r="AS33"/>
  <c r="AT33" s="1"/>
  <c r="AS34"/>
  <c r="AT34" s="1"/>
  <c r="AS35"/>
  <c r="AT35" s="1"/>
  <c r="AS36"/>
  <c r="AT36" s="1"/>
  <c r="AS37"/>
  <c r="AT37" s="1"/>
  <c r="AS38"/>
  <c r="AT38" s="1"/>
  <c r="AS39"/>
  <c r="AT39" s="1"/>
  <c r="AS40"/>
  <c r="AT40" s="1"/>
  <c r="AS41"/>
  <c r="AT41" s="1"/>
  <c r="AS42"/>
  <c r="AT42" s="1"/>
  <c r="AS43"/>
  <c r="AT43" s="1"/>
  <c r="AS44"/>
  <c r="AT44" s="1"/>
  <c r="AS45"/>
  <c r="AT45" s="1"/>
  <c r="AS46"/>
  <c r="AT46" s="1"/>
  <c r="AS47"/>
  <c r="AT47" s="1"/>
  <c r="AS48"/>
  <c r="AT48" s="1"/>
  <c r="AS49"/>
  <c r="AT49" s="1"/>
  <c r="AS50"/>
  <c r="AT50" s="1"/>
  <c r="AS51"/>
  <c r="AT51" s="1"/>
  <c r="AS52"/>
  <c r="AT52" s="1"/>
  <c r="AS53"/>
  <c r="AT53" s="1"/>
  <c r="AS54"/>
  <c r="AT54" s="1"/>
  <c r="AS55"/>
  <c r="AT55" s="1"/>
  <c r="AS56"/>
  <c r="AT56" s="1"/>
  <c r="AS57"/>
  <c r="AT57" s="1"/>
  <c r="AS58"/>
  <c r="AT58" s="1"/>
  <c r="AS59"/>
  <c r="AT59" s="1"/>
  <c r="AS60"/>
  <c r="AT60" s="1"/>
  <c r="AS61"/>
  <c r="AT61" s="1"/>
  <c r="AS62"/>
  <c r="AT62" s="1"/>
  <c r="AS63"/>
  <c r="AT63" s="1"/>
  <c r="AS64"/>
  <c r="AT64" s="1"/>
  <c r="AS65"/>
  <c r="AT65" s="1"/>
  <c r="AS10"/>
  <c r="AT10" s="1"/>
  <c r="AU11"/>
  <c r="AU10"/>
  <c r="BA18"/>
  <c r="BA26"/>
  <c r="BA34"/>
  <c r="BA42"/>
  <c r="BA50"/>
  <c r="BA58"/>
  <c r="BA13"/>
  <c r="BA15"/>
  <c r="BA21"/>
  <c r="BA23"/>
  <c r="BA29"/>
  <c r="BA31"/>
  <c r="BA37"/>
  <c r="BA39"/>
  <c r="BA45"/>
  <c r="BA47"/>
  <c r="BA53"/>
  <c r="BA55"/>
  <c r="BA61"/>
  <c r="BA63"/>
  <c r="AZ42"/>
  <c r="AY11"/>
  <c r="AZ11"/>
  <c r="AY12"/>
  <c r="AZ12"/>
  <c r="AY13"/>
  <c r="AZ13"/>
  <c r="AY14"/>
  <c r="AZ14"/>
  <c r="AY15"/>
  <c r="AZ15"/>
  <c r="AY16"/>
  <c r="AZ16"/>
  <c r="AY17"/>
  <c r="AZ17"/>
  <c r="AY18"/>
  <c r="AZ18"/>
  <c r="AY19"/>
  <c r="AZ19"/>
  <c r="AY20"/>
  <c r="AZ20"/>
  <c r="AY21"/>
  <c r="AZ21"/>
  <c r="AY22"/>
  <c r="AZ22"/>
  <c r="AY23"/>
  <c r="AZ23"/>
  <c r="AY24"/>
  <c r="AZ24"/>
  <c r="AY25"/>
  <c r="AZ25"/>
  <c r="AY26"/>
  <c r="AZ26"/>
  <c r="AY27"/>
  <c r="AZ27"/>
  <c r="AY28"/>
  <c r="AZ28"/>
  <c r="AY29"/>
  <c r="AZ29"/>
  <c r="AY30"/>
  <c r="AZ30"/>
  <c r="AY31"/>
  <c r="AZ31"/>
  <c r="AY32"/>
  <c r="AZ32"/>
  <c r="AY33"/>
  <c r="AZ33"/>
  <c r="AY34"/>
  <c r="AZ34"/>
  <c r="AY35"/>
  <c r="AZ35"/>
  <c r="AY36"/>
  <c r="AZ36"/>
  <c r="AY37"/>
  <c r="AZ37"/>
  <c r="AY38"/>
  <c r="AZ38"/>
  <c r="AY39"/>
  <c r="AZ39"/>
  <c r="AY40"/>
  <c r="AZ40"/>
  <c r="AY41"/>
  <c r="AZ41"/>
  <c r="AY42"/>
  <c r="AY43"/>
  <c r="AZ43"/>
  <c r="AY44"/>
  <c r="AZ44"/>
  <c r="AY45"/>
  <c r="AZ45"/>
  <c r="AY46"/>
  <c r="AZ46"/>
  <c r="AY47"/>
  <c r="AZ47"/>
  <c r="AY48"/>
  <c r="AZ48"/>
  <c r="AY49"/>
  <c r="AZ49"/>
  <c r="AY50"/>
  <c r="AZ50"/>
  <c r="AY51"/>
  <c r="AZ51"/>
  <c r="AY52"/>
  <c r="AZ52"/>
  <c r="AY53"/>
  <c r="AZ53"/>
  <c r="AY54"/>
  <c r="AZ54"/>
  <c r="AY55"/>
  <c r="AZ55"/>
  <c r="AY56"/>
  <c r="AZ56"/>
  <c r="AY57"/>
  <c r="AZ57"/>
  <c r="AY58"/>
  <c r="AZ58"/>
  <c r="AY59"/>
  <c r="AZ59"/>
  <c r="AY60"/>
  <c r="AZ60"/>
  <c r="AY61"/>
  <c r="AZ61"/>
  <c r="AY62"/>
  <c r="AZ62"/>
  <c r="AY63"/>
  <c r="AZ63"/>
  <c r="AY64"/>
  <c r="AZ64"/>
  <c r="AY65"/>
  <c r="AZ65"/>
  <c r="AY10"/>
  <c r="AZ10"/>
  <c r="AP81"/>
  <c r="AH81"/>
  <c r="AP80"/>
  <c r="AL80"/>
  <c r="BA65"/>
  <c r="BA62"/>
  <c r="BA59"/>
  <c r="BA57"/>
  <c r="BA54"/>
  <c r="BA51"/>
  <c r="BA49"/>
  <c r="BA46"/>
  <c r="BA43"/>
  <c r="BA41"/>
  <c r="BA38"/>
  <c r="BA35"/>
  <c r="BA33"/>
  <c r="BA30"/>
  <c r="BA27"/>
  <c r="BA25"/>
  <c r="BA22"/>
  <c r="BA19"/>
  <c r="BA17"/>
  <c r="BA14"/>
  <c r="BA11"/>
  <c r="BA10" l="1"/>
  <c r="BA64"/>
  <c r="BA60"/>
  <c r="BA56"/>
  <c r="BA52"/>
  <c r="BA48"/>
  <c r="BA44"/>
  <c r="BA40"/>
  <c r="BA36"/>
  <c r="BA32"/>
  <c r="BA28"/>
  <c r="BA24"/>
  <c r="BA20"/>
  <c r="BA16"/>
  <c r="BA12"/>
  <c r="AX80" s="1"/>
  <c r="AH80"/>
  <c r="AB80"/>
  <c r="AH75"/>
  <c r="AH77" s="1"/>
  <c r="AH74"/>
  <c r="AH73"/>
  <c r="AH72"/>
  <c r="AH71"/>
  <c r="AH70"/>
  <c r="AH69"/>
  <c r="AH68"/>
  <c r="AV10"/>
  <c r="AV11"/>
  <c r="AV12"/>
  <c r="AV13"/>
  <c r="AV14"/>
  <c r="AV15"/>
  <c r="AV16"/>
  <c r="AV17"/>
  <c r="AV18"/>
  <c r="AV19"/>
  <c r="AV20"/>
  <c r="AV21"/>
  <c r="AV22"/>
  <c r="AV23"/>
  <c r="AV24"/>
  <c r="AV25"/>
  <c r="AV26"/>
  <c r="AV27"/>
  <c r="AV28"/>
  <c r="AV29"/>
  <c r="AV30"/>
  <c r="AV31"/>
  <c r="AV32"/>
  <c r="AV33"/>
  <c r="AV34"/>
  <c r="AV35"/>
  <c r="AV36"/>
  <c r="AV37"/>
  <c r="AV38"/>
  <c r="AV39"/>
  <c r="AV40"/>
  <c r="AV41"/>
  <c r="AV42"/>
  <c r="AV43"/>
  <c r="AV44"/>
  <c r="AV45"/>
  <c r="AV46"/>
  <c r="AV47"/>
  <c r="AV48"/>
  <c r="AV49"/>
  <c r="AV50"/>
  <c r="AV51"/>
  <c r="AV52"/>
  <c r="AV53"/>
  <c r="AV54"/>
  <c r="AV55"/>
  <c r="AV56"/>
  <c r="AV57"/>
  <c r="AV58"/>
  <c r="AV59"/>
  <c r="AV60"/>
  <c r="AV61"/>
  <c r="AV62"/>
  <c r="AV63"/>
  <c r="AV64"/>
  <c r="AV65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AU38"/>
  <c r="AU39"/>
  <c r="AU40"/>
  <c r="AU41"/>
  <c r="AU42"/>
  <c r="AU43"/>
  <c r="AU44"/>
  <c r="AU45"/>
  <c r="AU46"/>
  <c r="AU47"/>
  <c r="AU48"/>
  <c r="AU49"/>
  <c r="AU50"/>
  <c r="AU51"/>
  <c r="AU52"/>
  <c r="AU53"/>
  <c r="AU54"/>
  <c r="AU55"/>
  <c r="AU56"/>
  <c r="AU57"/>
  <c r="AU58"/>
  <c r="AU59"/>
  <c r="AU60"/>
  <c r="AU61"/>
  <c r="AU62"/>
  <c r="AU63"/>
  <c r="AU64"/>
  <c r="AU65"/>
  <c r="B8" i="4"/>
  <c r="B7"/>
  <c r="B6"/>
  <c r="B5"/>
  <c r="B4"/>
  <c r="AX78" i="3" l="1"/>
  <c r="AX79"/>
  <c r="AH76"/>
  <c r="AW9"/>
  <c r="AW10" s="1"/>
  <c r="AW63"/>
  <c r="AW58"/>
  <c r="AW55"/>
  <c r="AW54"/>
  <c r="AW51"/>
  <c r="AW46"/>
  <c r="AW42"/>
  <c r="AW38"/>
  <c r="AW34"/>
  <c r="AW27"/>
  <c r="AW26"/>
  <c r="AW23"/>
  <c r="AW14"/>
  <c r="AW19" l="1"/>
  <c r="AX19" s="1"/>
  <c r="AW43"/>
  <c r="AW18"/>
  <c r="AX18" s="1"/>
  <c r="AW50"/>
  <c r="AX50" s="1"/>
  <c r="AW11"/>
  <c r="AX11" s="1"/>
  <c r="AW35"/>
  <c r="AX35" s="1"/>
  <c r="AW15"/>
  <c r="AW31"/>
  <c r="AW39"/>
  <c r="AX39" s="1"/>
  <c r="AW47"/>
  <c r="AX47" s="1"/>
  <c r="AW22"/>
  <c r="AW30"/>
  <c r="AW62"/>
  <c r="AX62" s="1"/>
  <c r="AW59"/>
  <c r="AW13"/>
  <c r="AW17"/>
  <c r="AW21"/>
  <c r="AW25"/>
  <c r="AW29"/>
  <c r="AW33"/>
  <c r="AW37"/>
  <c r="AW41"/>
  <c r="AW45"/>
  <c r="AW49"/>
  <c r="AW53"/>
  <c r="AW57"/>
  <c r="AW61"/>
  <c r="AW65"/>
  <c r="AW12"/>
  <c r="AW16"/>
  <c r="AW20"/>
  <c r="AW24"/>
  <c r="AW28"/>
  <c r="AW32"/>
  <c r="AW36"/>
  <c r="AW40"/>
  <c r="AW44"/>
  <c r="AW48"/>
  <c r="AW52"/>
  <c r="AW56"/>
  <c r="AW60"/>
  <c r="AW64"/>
  <c r="AX23"/>
  <c r="AX27"/>
  <c r="AX43"/>
  <c r="AX51"/>
  <c r="AX55"/>
  <c r="AX63"/>
  <c r="AX14"/>
  <c r="AX26"/>
  <c r="AX34"/>
  <c r="AX38"/>
  <c r="AX42"/>
  <c r="AX46"/>
  <c r="AX54"/>
  <c r="AX58"/>
  <c r="AL68"/>
  <c r="AP68"/>
  <c r="AL69"/>
  <c r="AP69"/>
  <c r="AL70"/>
  <c r="AP70"/>
  <c r="AL71"/>
  <c r="AP71"/>
  <c r="AL72"/>
  <c r="AP72"/>
  <c r="AL73"/>
  <c r="AP73"/>
  <c r="AL74"/>
  <c r="AP74"/>
  <c r="AL75"/>
  <c r="AL77" s="1"/>
  <c r="AP75"/>
  <c r="AP77" s="1"/>
  <c r="AL81"/>
  <c r="J68"/>
  <c r="P68"/>
  <c r="V68"/>
  <c r="AB68"/>
  <c r="J69"/>
  <c r="P69"/>
  <c r="V69"/>
  <c r="AB69"/>
  <c r="J70"/>
  <c r="P70"/>
  <c r="V70"/>
  <c r="AB70"/>
  <c r="J71"/>
  <c r="P71"/>
  <c r="V71"/>
  <c r="AB71"/>
  <c r="J72"/>
  <c r="P72"/>
  <c r="V72"/>
  <c r="AB72"/>
  <c r="J73"/>
  <c r="P73"/>
  <c r="V73"/>
  <c r="AB73"/>
  <c r="J74"/>
  <c r="P74"/>
  <c r="V74"/>
  <c r="AB74"/>
  <c r="J75"/>
  <c r="P75"/>
  <c r="V75"/>
  <c r="AB75"/>
  <c r="D75"/>
  <c r="D74"/>
  <c r="D73"/>
  <c r="D72"/>
  <c r="D71"/>
  <c r="D70"/>
  <c r="D69"/>
  <c r="D68"/>
  <c r="BB14" l="1"/>
  <c r="BB21"/>
  <c r="BB52"/>
  <c r="BB56"/>
  <c r="BB27"/>
  <c r="BB46"/>
  <c r="BB40"/>
  <c r="BB41"/>
  <c r="BB42"/>
  <c r="BB28"/>
  <c r="BB63"/>
  <c r="BB26"/>
  <c r="BB23"/>
  <c r="BB34"/>
  <c r="BB55"/>
  <c r="BB49"/>
  <c r="BB58"/>
  <c r="BB38"/>
  <c r="BB51"/>
  <c r="BB53"/>
  <c r="BB54"/>
  <c r="AB77"/>
  <c r="P77"/>
  <c r="D77"/>
  <c r="V77"/>
  <c r="J77"/>
  <c r="V76"/>
  <c r="V79" s="1"/>
  <c r="BB64"/>
  <c r="AX22"/>
  <c r="BB22"/>
  <c r="AX15"/>
  <c r="BB15"/>
  <c r="AX30"/>
  <c r="BB30"/>
  <c r="AX31"/>
  <c r="BB31"/>
  <c r="BB48"/>
  <c r="BB32"/>
  <c r="BB16"/>
  <c r="BB57"/>
  <c r="BB25"/>
  <c r="BB59"/>
  <c r="BB47"/>
  <c r="BB18"/>
  <c r="BB11"/>
  <c r="BB36"/>
  <c r="BB20"/>
  <c r="BB61"/>
  <c r="BB45"/>
  <c r="BB29"/>
  <c r="BB13"/>
  <c r="BB35"/>
  <c r="BB24"/>
  <c r="BB65"/>
  <c r="BB33"/>
  <c r="BB17"/>
  <c r="BB19"/>
  <c r="AX59"/>
  <c r="BB60"/>
  <c r="BB44"/>
  <c r="BB12"/>
  <c r="BB37"/>
  <c r="BB62"/>
  <c r="BB39"/>
  <c r="BB43"/>
  <c r="BB50"/>
  <c r="AX60"/>
  <c r="AX44"/>
  <c r="AX28"/>
  <c r="AX61"/>
  <c r="AX45"/>
  <c r="AX29"/>
  <c r="AX13"/>
  <c r="AX64"/>
  <c r="AX48"/>
  <c r="AX32"/>
  <c r="AX16"/>
  <c r="AX65"/>
  <c r="AX49"/>
  <c r="AX33"/>
  <c r="AX17"/>
  <c r="AX52"/>
  <c r="AX36"/>
  <c r="AX20"/>
  <c r="AX53"/>
  <c r="AX37"/>
  <c r="AX21"/>
  <c r="AX56"/>
  <c r="AX40"/>
  <c r="AX24"/>
  <c r="AX57"/>
  <c r="AX41"/>
  <c r="AX25"/>
  <c r="J76"/>
  <c r="D80"/>
  <c r="P76"/>
  <c r="AH82"/>
  <c r="P80"/>
  <c r="AL82"/>
  <c r="V80"/>
  <c r="J80"/>
  <c r="AB76"/>
  <c r="AH78"/>
  <c r="V81"/>
  <c r="AP82"/>
  <c r="AL76"/>
  <c r="AL78" s="1"/>
  <c r="D81"/>
  <c r="P81"/>
  <c r="AP76"/>
  <c r="AP79" s="1"/>
  <c r="J81"/>
  <c r="AB81"/>
  <c r="D76"/>
  <c r="V78" l="1"/>
  <c r="D79"/>
  <c r="AB79"/>
  <c r="P78"/>
  <c r="J78"/>
  <c r="D82"/>
  <c r="AX12"/>
  <c r="BB10"/>
  <c r="J79"/>
  <c r="D78"/>
  <c r="P79"/>
  <c r="V82"/>
  <c r="AH79"/>
  <c r="AL79"/>
  <c r="P82"/>
  <c r="AB82"/>
  <c r="J82"/>
  <c r="AP78"/>
  <c r="AB78"/>
  <c r="AX10" l="1"/>
  <c r="AX83"/>
  <c r="H19" i="4" s="1"/>
  <c r="E19"/>
  <c r="D19"/>
  <c r="AX82" i="3"/>
  <c r="G19" i="4" s="1"/>
  <c r="C19"/>
  <c r="AX81" i="3"/>
  <c r="F19" i="4" s="1"/>
  <c r="AX73" i="3" l="1"/>
  <c r="AX70"/>
  <c r="D15" i="4" s="1"/>
  <c r="AX69" i="3"/>
  <c r="C15" i="4" s="1"/>
  <c r="AX68" i="3"/>
  <c r="AX71"/>
  <c r="E15" i="4" s="1"/>
  <c r="AX72" i="3"/>
  <c r="F15" i="4" s="1"/>
  <c r="G15"/>
  <c r="AX75" i="3" l="1"/>
  <c r="I15" i="4" s="1"/>
  <c r="B15"/>
  <c r="AX74" i="3"/>
  <c r="AX76" s="1"/>
  <c r="J15" i="4" l="1"/>
  <c r="H15"/>
</calcChain>
</file>

<file path=xl/sharedStrings.xml><?xml version="1.0" encoding="utf-8"?>
<sst xmlns="http://schemas.openxmlformats.org/spreadsheetml/2006/main" count="182" uniqueCount="94">
  <si>
    <t>TW</t>
  </si>
  <si>
    <t>PR</t>
  </si>
  <si>
    <t>I</t>
  </si>
  <si>
    <t>VI</t>
  </si>
  <si>
    <t>Sr. No.</t>
  </si>
  <si>
    <t>Exam Seat No.</t>
  </si>
  <si>
    <t>Name of Student</t>
  </si>
  <si>
    <t>Total Credit (TH)</t>
  </si>
  <si>
    <t>Total Credit (PR)</t>
  </si>
  <si>
    <t>SGPA</t>
  </si>
  <si>
    <t>Class</t>
  </si>
  <si>
    <t xml:space="preserve">Total No. of Backlogs </t>
  </si>
  <si>
    <t>Rank</t>
  </si>
  <si>
    <t>IS</t>
  </si>
  <si>
    <t>ES</t>
  </si>
  <si>
    <t>TT</t>
  </si>
  <si>
    <t>GR (T)</t>
  </si>
  <si>
    <t>CR (T)</t>
  </si>
  <si>
    <t>Grade O</t>
  </si>
  <si>
    <t>Grade A+</t>
  </si>
  <si>
    <t>Grade A</t>
  </si>
  <si>
    <t>Grade B+</t>
  </si>
  <si>
    <t>Grade B</t>
  </si>
  <si>
    <t>Grade C</t>
  </si>
  <si>
    <t>Grade P</t>
  </si>
  <si>
    <t>Grade F</t>
  </si>
  <si>
    <t>% Fail</t>
  </si>
  <si>
    <t>% Pass</t>
  </si>
  <si>
    <t>Total Student</t>
  </si>
  <si>
    <t>Total Absent</t>
  </si>
  <si>
    <t>Total Present</t>
  </si>
  <si>
    <t>Total Pass</t>
  </si>
  <si>
    <t>Total Fail</t>
  </si>
  <si>
    <t>Absent</t>
  </si>
  <si>
    <t>DISTINCTION.</t>
  </si>
  <si>
    <t>FIRST CLASS</t>
  </si>
  <si>
    <t>HIGH. SEC.</t>
  </si>
  <si>
    <t>SEC.</t>
  </si>
  <si>
    <t>Pass Class</t>
  </si>
  <si>
    <t>Fail</t>
  </si>
  <si>
    <t>No. of Students Appeared</t>
  </si>
  <si>
    <t>Percentage of All Clear Students</t>
  </si>
  <si>
    <t>All Clear Students %</t>
  </si>
  <si>
    <t>S.N.</t>
  </si>
  <si>
    <t>Name of Subject</t>
  </si>
  <si>
    <t>% Passed</t>
  </si>
  <si>
    <t>Name of Staff</t>
  </si>
  <si>
    <t>DISTINCTION</t>
  </si>
  <si>
    <t>Fail in No. of  Subjects</t>
  </si>
  <si>
    <t>II</t>
  </si>
  <si>
    <t>III</t>
  </si>
  <si>
    <t>IV</t>
  </si>
  <si>
    <t>V</t>
  </si>
  <si>
    <t>&gt;=VI</t>
  </si>
  <si>
    <t>No. of students</t>
  </si>
  <si>
    <t xml:space="preserve"> Distinction</t>
  </si>
  <si>
    <t>Name Of The Topper student</t>
  </si>
  <si>
    <t xml:space="preserve">Signature Of HOD   </t>
  </si>
  <si>
    <t>Total  Absent.</t>
  </si>
  <si>
    <t>International Institute of Information Technology, Pune - 411057</t>
  </si>
  <si>
    <t>No. of Backlogs(TH)</t>
  </si>
  <si>
    <t>No. of Backlogs(PR)</t>
  </si>
  <si>
    <t>Semester I</t>
  </si>
  <si>
    <t>*List of First Ten Students*</t>
  </si>
  <si>
    <t>*Overall Result*</t>
  </si>
  <si>
    <t>*Failure Result*</t>
  </si>
  <si>
    <t>*Topper*</t>
  </si>
  <si>
    <t>OR</t>
  </si>
  <si>
    <t>AGRAWAL SALONI RAJESH</t>
  </si>
  <si>
    <t>CHAVAN SWAPNALI VIJENDRA</t>
  </si>
  <si>
    <t>CHIDREWAR HARSH SHARAD</t>
  </si>
  <si>
    <t>KULKARNI MRUNALI CHANDRAKANT</t>
  </si>
  <si>
    <t>MISTRY SIMRAN BIPIN</t>
  </si>
  <si>
    <t>PARAG KSHIRSAGAR</t>
  </si>
  <si>
    <t>PATIL NIKITA VASANT</t>
  </si>
  <si>
    <t>PATIL SAURABH DAGADU</t>
  </si>
  <si>
    <t>PAWAR RESHMA BHAUSAHEB</t>
  </si>
  <si>
    <t>UDAKHE AKANKSHA VIJAYRAO</t>
  </si>
  <si>
    <t>Hope Foudation's</t>
  </si>
  <si>
    <t>Signature Of Class Teacher</t>
  </si>
  <si>
    <t>Department of_____________________________________</t>
  </si>
  <si>
    <t>Academic Year YYYY -YYYY Semester - ____</t>
  </si>
  <si>
    <t>Result Analysis for ____________ Year (for Exam ____________________)</t>
  </si>
  <si>
    <t>414453
Subject 1</t>
  </si>
  <si>
    <t>414454
Subject 2</t>
  </si>
  <si>
    <t>414455
Subject 3</t>
  </si>
  <si>
    <t>414456
Subject 4</t>
  </si>
  <si>
    <t>414457
Subject 5</t>
  </si>
  <si>
    <t xml:space="preserve">414458
</t>
  </si>
  <si>
    <t xml:space="preserve">414459
</t>
  </si>
  <si>
    <t xml:space="preserve">414460
</t>
  </si>
  <si>
    <t>Student 1</t>
  </si>
  <si>
    <t>student 2</t>
  </si>
  <si>
    <t>Student 54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</si>
</sst>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/>
      <name val="Times New Roman"/>
      <family val="1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mbria"/>
      <family val="1"/>
    </font>
    <font>
      <sz val="9"/>
      <name val="Courier New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2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7" fillId="0" borderId="0" xfId="0" applyFont="1"/>
    <xf numFmtId="0" fontId="0" fillId="0" borderId="0" xfId="0" applyFont="1"/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Border="1"/>
    <xf numFmtId="10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8" fillId="0" borderId="1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3" fillId="0" borderId="29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9" fontId="2" fillId="0" borderId="0" xfId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8" fillId="0" borderId="0" xfId="0" applyFont="1" applyFill="1" applyBorder="1" applyAlignment="1">
      <alignment vertical="center" wrapText="1"/>
    </xf>
    <xf numFmtId="0" fontId="15" fillId="0" borderId="0" xfId="0" applyFont="1" applyBorder="1" applyAlignment="1"/>
    <xf numFmtId="0" fontId="0" fillId="0" borderId="0" xfId="0" applyFont="1" applyBorder="1"/>
    <xf numFmtId="0" fontId="14" fillId="0" borderId="0" xfId="0" applyFont="1" applyAlignment="1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/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16" fillId="0" borderId="1" xfId="0" applyNumberFormat="1" applyFont="1" applyBorder="1" applyAlignment="1">
      <alignment horizontal="left" vertical="center"/>
    </xf>
    <xf numFmtId="0" fontId="16" fillId="0" borderId="8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/>
    </xf>
    <xf numFmtId="0" fontId="16" fillId="0" borderId="11" xfId="0" applyNumberFormat="1" applyFont="1" applyBorder="1" applyAlignment="1">
      <alignment horizontal="center"/>
    </xf>
    <xf numFmtId="0" fontId="16" fillId="0" borderId="5" xfId="0" applyNumberFormat="1" applyFont="1" applyBorder="1" applyAlignment="1">
      <alignment horizontal="center"/>
    </xf>
    <xf numFmtId="0" fontId="16" fillId="0" borderId="6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0" fontId="16" fillId="0" borderId="9" xfId="0" applyNumberFormat="1" applyFont="1" applyBorder="1" applyAlignment="1">
      <alignment horizontal="center"/>
    </xf>
    <xf numFmtId="1" fontId="16" fillId="0" borderId="12" xfId="0" applyNumberFormat="1" applyFont="1" applyBorder="1" applyAlignment="1">
      <alignment horizontal="center"/>
    </xf>
    <xf numFmtId="1" fontId="0" fillId="0" borderId="30" xfId="0" applyNumberFormat="1" applyBorder="1" applyAlignment="1" applyProtection="1">
      <alignment horizontal="center"/>
    </xf>
    <xf numFmtId="1" fontId="0" fillId="0" borderId="4" xfId="0" applyNumberFormat="1" applyBorder="1" applyAlignment="1" applyProtection="1">
      <alignment horizontal="center"/>
    </xf>
    <xf numFmtId="0" fontId="0" fillId="0" borderId="25" xfId="0" applyBorder="1" applyAlignment="1" applyProtection="1">
      <alignment horizontal="center"/>
      <protection locked="0"/>
    </xf>
    <xf numFmtId="0" fontId="16" fillId="0" borderId="6" xfId="0" applyNumberFormat="1" applyFont="1" applyBorder="1" applyAlignment="1">
      <alignment horizontal="left" vertical="center"/>
    </xf>
    <xf numFmtId="0" fontId="16" fillId="0" borderId="7" xfId="0" applyNumberFormat="1" applyFont="1" applyBorder="1" applyAlignment="1">
      <alignment horizontal="left" vertical="center"/>
    </xf>
    <xf numFmtId="0" fontId="16" fillId="0" borderId="9" xfId="0" applyNumberFormat="1" applyFont="1" applyBorder="1" applyAlignment="1">
      <alignment horizontal="left" vertical="center"/>
    </xf>
    <xf numFmtId="0" fontId="0" fillId="0" borderId="33" xfId="0" applyBorder="1" applyAlignment="1" applyProtection="1">
      <alignment horizontal="center"/>
      <protection locked="0"/>
    </xf>
    <xf numFmtId="0" fontId="16" fillId="0" borderId="11" xfId="0" applyNumberFormat="1" applyFont="1" applyBorder="1" applyAlignment="1">
      <alignment horizontal="left" vertical="center"/>
    </xf>
    <xf numFmtId="0" fontId="16" fillId="0" borderId="12" xfId="0" applyNumberFormat="1" applyFont="1" applyBorder="1" applyAlignment="1">
      <alignment horizontal="left" vertical="center"/>
    </xf>
    <xf numFmtId="2" fontId="0" fillId="0" borderId="4" xfId="0" applyNumberFormat="1" applyBorder="1" applyAlignment="1" applyProtection="1">
      <alignment horizontal="center"/>
    </xf>
    <xf numFmtId="0" fontId="8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  <protection locked="0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1" fontId="16" fillId="0" borderId="4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2" fontId="19" fillId="0" borderId="40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2" fontId="19" fillId="0" borderId="19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7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2" fontId="17" fillId="0" borderId="12" xfId="0" applyNumberFormat="1" applyFont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 textRotation="90" wrapText="1"/>
      <protection locked="0"/>
    </xf>
    <xf numFmtId="0" fontId="6" fillId="0" borderId="9" xfId="0" applyFont="1" applyFill="1" applyBorder="1" applyAlignment="1" applyProtection="1">
      <alignment horizontal="center" vertical="center" textRotation="90" wrapText="1"/>
      <protection locked="0"/>
    </xf>
    <xf numFmtId="0" fontId="6" fillId="0" borderId="12" xfId="0" applyFont="1" applyFill="1" applyBorder="1" applyAlignment="1" applyProtection="1">
      <alignment horizontal="center" vertical="center" textRotation="90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35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textRotation="90" wrapText="1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6" fillId="0" borderId="11" xfId="0" applyFont="1" applyFill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right" vertical="center" wrapText="1"/>
    </xf>
    <xf numFmtId="0" fontId="24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right" vertical="center"/>
    </xf>
    <xf numFmtId="0" fontId="18" fillId="0" borderId="22" xfId="0" applyNumberFormat="1" applyFont="1" applyBorder="1" applyAlignment="1">
      <alignment horizontal="left" vertical="center"/>
    </xf>
    <xf numFmtId="0" fontId="18" fillId="0" borderId="2" xfId="0" applyNumberFormat="1" applyFont="1" applyBorder="1" applyAlignment="1">
      <alignment horizontal="left" vertical="center"/>
    </xf>
    <xf numFmtId="0" fontId="18" fillId="0" borderId="17" xfId="0" applyNumberFormat="1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7" fillId="0" borderId="3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8" fillId="0" borderId="25" xfId="0" applyNumberFormat="1" applyFont="1" applyBorder="1" applyAlignment="1">
      <alignment horizontal="left" vertical="center"/>
    </xf>
    <xf numFmtId="0" fontId="18" fillId="0" borderId="26" xfId="0" applyNumberFormat="1" applyFont="1" applyBorder="1" applyAlignment="1">
      <alignment horizontal="left" vertical="center"/>
    </xf>
    <xf numFmtId="0" fontId="18" fillId="0" borderId="16" xfId="0" applyNumberFormat="1" applyFont="1" applyBorder="1" applyAlignment="1">
      <alignment horizontal="left" vertical="center"/>
    </xf>
    <xf numFmtId="0" fontId="15" fillId="0" borderId="31" xfId="0" applyFont="1" applyBorder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9" fontId="17" fillId="0" borderId="11" xfId="0" applyNumberFormat="1" applyFont="1" applyBorder="1" applyAlignment="1">
      <alignment horizontal="center" vertical="center"/>
    </xf>
    <xf numFmtId="9" fontId="17" fillId="0" borderId="12" xfId="0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4"/>
  <c:chart>
    <c:autoTitleDeleted val="1"/>
    <c:view3D>
      <c:rotX val="30"/>
      <c:perspective val="30"/>
    </c:view3D>
    <c:plotArea>
      <c:layout>
        <c:manualLayout>
          <c:layoutTarget val="inner"/>
          <c:xMode val="edge"/>
          <c:yMode val="edge"/>
          <c:x val="9.4486622787268732E-3"/>
          <c:y val="7.869415198608691E-2"/>
          <c:w val="0.97344859982389864"/>
          <c:h val="0.79002647584184549"/>
        </c:manualLayout>
      </c:layout>
      <c:pie3DChart>
        <c:varyColors val="1"/>
        <c:ser>
          <c:idx val="0"/>
          <c:order val="0"/>
          <c:dPt>
            <c:idx val="0"/>
            <c:explosion val="11"/>
            <c:extLst xmlns:c16r2="http://schemas.microsoft.com/office/drawing/2015/06/chart">
              <c:ext xmlns:c16="http://schemas.microsoft.com/office/drawing/2014/chart" uri="{C3380CC4-5D6E-409C-BE32-E72D297353CC}">
                <c16:uniqueId val="{00000001-4F8A-4BF9-AD38-F86D4C9F8025}"/>
              </c:ext>
            </c:extLst>
          </c:dPt>
          <c:dPt>
            <c:idx val="1"/>
            <c:explosion val="10"/>
            <c:extLst xmlns:c16r2="http://schemas.microsoft.com/office/drawing/2015/06/chart">
              <c:ext xmlns:c16="http://schemas.microsoft.com/office/drawing/2014/chart" uri="{C3380CC4-5D6E-409C-BE32-E72D297353CC}">
                <c16:uniqueId val="{00000003-4F8A-4BF9-AD38-F86D4C9F8025}"/>
              </c:ext>
            </c:extLst>
          </c:dPt>
          <c:dPt>
            <c:idx val="2"/>
            <c:explosion val="10"/>
            <c:extLst xmlns:c16r2="http://schemas.microsoft.com/office/drawing/2015/06/chart">
              <c:ext xmlns:c16="http://schemas.microsoft.com/office/drawing/2014/chart" uri="{C3380CC4-5D6E-409C-BE32-E72D297353CC}">
                <c16:uniqueId val="{00000005-4F8A-4BF9-AD38-F86D4C9F8025}"/>
              </c:ext>
            </c:extLst>
          </c:dPt>
          <c:dPt>
            <c:idx val="3"/>
            <c:explosion val="12"/>
            <c:extLst xmlns:c16r2="http://schemas.microsoft.com/office/drawing/2015/06/chart">
              <c:ext xmlns:c16="http://schemas.microsoft.com/office/drawing/2014/chart" uri="{C3380CC4-5D6E-409C-BE32-E72D297353CC}">
                <c16:uniqueId val="{00000007-4F8A-4BF9-AD38-F86D4C9F8025}"/>
              </c:ext>
            </c:extLst>
          </c:dPt>
          <c:dLbls>
            <c:dLbl>
              <c:idx val="0"/>
              <c:layout>
                <c:manualLayout>
                  <c:x val="-3.1824962705121952E-2"/>
                  <c:y val="4.4524876846759609E-17"/>
                </c:manualLayout>
              </c:layout>
              <c:dLblPos val="inEnd"/>
              <c:showCatName val="1"/>
              <c:showPercent val="1"/>
            </c:dLbl>
            <c:dLbl>
              <c:idx val="1"/>
              <c:layout>
                <c:manualLayout>
                  <c:x val="-6.3649925410243668E-2"/>
                  <c:y val="-3.157255012500905E-2"/>
                </c:manualLayout>
              </c:layout>
              <c:dLblPos val="inEnd"/>
              <c:showCatName val="1"/>
              <c:showPercent val="1"/>
            </c:dLbl>
            <c:dLbl>
              <c:idx val="2"/>
              <c:layout>
                <c:manualLayout>
                  <c:x val="4.5748383888612631E-2"/>
                  <c:y val="-3.4001207826932812E-2"/>
                </c:manualLayout>
              </c:layout>
              <c:dLblPos val="inEnd"/>
              <c:showCatName val="1"/>
              <c:showPercent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9.5474888115365517E-2"/>
                  <c:y val="1.7000603913466351E-2"/>
                </c:manualLayout>
              </c:layout>
              <c:dLblPos val="inEnd"/>
              <c:showCatName val="1"/>
              <c:showPercent val="1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 sz="105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Overall!$B$14:$G$14</c:f>
              <c:strCache>
                <c:ptCount val="6"/>
                <c:pt idx="0">
                  <c:v>DISTINCTION</c:v>
                </c:pt>
                <c:pt idx="1">
                  <c:v>FIRST CLASS</c:v>
                </c:pt>
                <c:pt idx="2">
                  <c:v>HIGH. SEC.</c:v>
                </c:pt>
                <c:pt idx="3">
                  <c:v>SEC.</c:v>
                </c:pt>
                <c:pt idx="4">
                  <c:v>Pass Class</c:v>
                </c:pt>
                <c:pt idx="5">
                  <c:v>Fail</c:v>
                </c:pt>
              </c:strCache>
            </c:strRef>
          </c:cat>
          <c:val>
            <c:numRef>
              <c:f>Overall!$B$15:$G$15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4F8A-4BF9-AD38-F86D4C9F8025}"/>
            </c:ext>
          </c:extLst>
        </c:ser>
        <c:dLbls>
          <c:showCatName val="1"/>
          <c:showPercent val="1"/>
        </c:dLbls>
      </c:pie3DChart>
    </c:plotArea>
    <c:plotVisOnly val="1"/>
    <c:dispBlanksAs val="zero"/>
  </c:chart>
  <c:spPr>
    <a:ln>
      <a:noFill/>
    </a:ln>
  </c:spPr>
  <c:printSettings>
    <c:headerFooter/>
    <c:pageMargins b="0.5" l="0.25" r="0" t="0.5" header="0.30000000000000032" footer="0.30000000000000032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1976438</xdr:colOff>
      <xdr:row>0</xdr:row>
      <xdr:rowOff>168478</xdr:rowOff>
    </xdr:from>
    <xdr:to>
      <xdr:col>4</xdr:col>
      <xdr:colOff>42087</xdr:colOff>
      <xdr:row>3</xdr:row>
      <xdr:rowOff>273843</xdr:rowOff>
    </xdr:to>
    <xdr:pic>
      <xdr:nvPicPr>
        <xdr:cNvPr id="4" name="Picture 3" descr="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36094" y="168478"/>
          <a:ext cx="792181" cy="1045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203201</xdr:colOff>
      <xdr:row>41</xdr:row>
      <xdr:rowOff>41274</xdr:rowOff>
    </xdr:from>
    <xdr:to>
      <xdr:col>13</xdr:col>
      <xdr:colOff>444501</xdr:colOff>
      <xdr:row>64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B84"/>
  <sheetViews>
    <sheetView view="pageBreakPreview" zoomScale="80" zoomScaleSheetLayoutView="80" workbookViewId="0">
      <pane xSplit="2" ySplit="9" topLeftCell="C10" activePane="bottomRight" state="frozen"/>
      <selection pane="topRight" activeCell="C1" sqref="C1"/>
      <selection pane="bottomLeft" activeCell="A4" sqref="A4"/>
      <selection pane="bottomRight" activeCell="C24" sqref="C24"/>
    </sheetView>
  </sheetViews>
  <sheetFormatPr defaultRowHeight="15"/>
  <cols>
    <col min="1" max="1" width="4.42578125" style="29" customWidth="1"/>
    <col min="2" max="2" width="11.42578125" style="29" customWidth="1"/>
    <col min="3" max="3" width="36.42578125" style="29" customWidth="1"/>
    <col min="4" max="6" width="4.42578125" style="29" customWidth="1"/>
    <col min="7" max="7" width="7.140625" style="29" hidden="1" customWidth="1"/>
    <col min="8" max="9" width="3.85546875" style="29" customWidth="1"/>
    <col min="10" max="12" width="4.42578125" style="29" customWidth="1"/>
    <col min="13" max="13" width="7.140625" style="29" hidden="1" customWidth="1"/>
    <col min="14" max="15" width="3.85546875" style="29" customWidth="1"/>
    <col min="16" max="18" width="4.42578125" style="29" customWidth="1"/>
    <col min="19" max="19" width="7.140625" style="29" hidden="1" customWidth="1"/>
    <col min="20" max="21" width="3.85546875" style="29" customWidth="1"/>
    <col min="22" max="24" width="4.42578125" style="29" customWidth="1"/>
    <col min="25" max="25" width="7.140625" style="29" hidden="1" customWidth="1"/>
    <col min="26" max="27" width="3.85546875" style="29" customWidth="1"/>
    <col min="28" max="28" width="3.140625" style="29" bestFit="1" customWidth="1"/>
    <col min="29" max="29" width="3.5703125" style="29" bestFit="1" customWidth="1"/>
    <col min="30" max="30" width="4.140625" style="29" customWidth="1"/>
    <col min="31" max="31" width="6.7109375" style="29" hidden="1" customWidth="1"/>
    <col min="32" max="32" width="3.7109375" style="29" bestFit="1" customWidth="1"/>
    <col min="33" max="33" width="3.5703125" style="29" bestFit="1" customWidth="1"/>
    <col min="34" max="35" width="4.42578125" style="29" customWidth="1"/>
    <col min="36" max="37" width="3.85546875" style="29" customWidth="1"/>
    <col min="38" max="39" width="4.42578125" style="29" customWidth="1"/>
    <col min="40" max="41" width="3.85546875" style="29" customWidth="1"/>
    <col min="42" max="42" width="4.42578125" style="29" customWidth="1"/>
    <col min="43" max="44" width="3.85546875" style="29" customWidth="1"/>
    <col min="45" max="46" width="8" style="29" customWidth="1"/>
    <col min="47" max="47" width="8.28515625" style="29" customWidth="1"/>
    <col min="48" max="48" width="7.28515625" style="29" customWidth="1"/>
    <col min="49" max="49" width="6.42578125" style="29" customWidth="1"/>
    <col min="50" max="50" width="5.85546875" style="29" customWidth="1"/>
    <col min="51" max="51" width="6.42578125" style="29" customWidth="1"/>
    <col min="52" max="54" width="5.42578125" style="29" customWidth="1"/>
    <col min="55" max="16384" width="9.140625" style="29"/>
  </cols>
  <sheetData>
    <row r="1" spans="1:54" s="28" customFormat="1" ht="21">
      <c r="A1" s="145" t="s">
        <v>78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</row>
    <row r="2" spans="1:54" s="28" customFormat="1" ht="30">
      <c r="A2" s="147" t="s">
        <v>59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</row>
    <row r="3" spans="1:54" s="28" customFormat="1" ht="23.25">
      <c r="A3" s="148" t="s">
        <v>80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</row>
    <row r="4" spans="1:54" s="28" customFormat="1" ht="23.25">
      <c r="A4" s="148" t="s">
        <v>81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</row>
    <row r="5" spans="1:54" s="28" customFormat="1" ht="23.25">
      <c r="A5" s="148" t="s">
        <v>82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</row>
    <row r="6" spans="1:54" s="28" customFormat="1" ht="24" thickBot="1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8"/>
      <c r="AT6" s="88"/>
      <c r="AU6" s="82"/>
      <c r="AV6" s="82"/>
      <c r="AW6" s="82"/>
      <c r="AX6" s="82"/>
      <c r="AY6" s="82"/>
      <c r="AZ6" s="82"/>
      <c r="BA6" s="82"/>
      <c r="BB6" s="82"/>
    </row>
    <row r="7" spans="1:54" ht="54.75" customHeight="1">
      <c r="A7" s="127" t="s">
        <v>4</v>
      </c>
      <c r="B7" s="119" t="s">
        <v>5</v>
      </c>
      <c r="C7" s="130" t="s">
        <v>6</v>
      </c>
      <c r="D7" s="127" t="s">
        <v>83</v>
      </c>
      <c r="E7" s="131"/>
      <c r="F7" s="131"/>
      <c r="G7" s="131"/>
      <c r="H7" s="131"/>
      <c r="I7" s="132"/>
      <c r="J7" s="123" t="s">
        <v>84</v>
      </c>
      <c r="K7" s="131"/>
      <c r="L7" s="131"/>
      <c r="M7" s="131"/>
      <c r="N7" s="131"/>
      <c r="O7" s="133"/>
      <c r="P7" s="127" t="s">
        <v>85</v>
      </c>
      <c r="Q7" s="131"/>
      <c r="R7" s="131"/>
      <c r="S7" s="131"/>
      <c r="T7" s="131"/>
      <c r="U7" s="132"/>
      <c r="V7" s="123" t="s">
        <v>86</v>
      </c>
      <c r="W7" s="131"/>
      <c r="X7" s="131"/>
      <c r="Y7" s="131"/>
      <c r="Z7" s="131"/>
      <c r="AA7" s="133"/>
      <c r="AB7" s="127" t="s">
        <v>87</v>
      </c>
      <c r="AC7" s="131"/>
      <c r="AD7" s="131"/>
      <c r="AE7" s="131"/>
      <c r="AF7" s="131"/>
      <c r="AG7" s="132"/>
      <c r="AH7" s="123" t="s">
        <v>88</v>
      </c>
      <c r="AI7" s="119"/>
      <c r="AJ7" s="131"/>
      <c r="AK7" s="131"/>
      <c r="AL7" s="135" t="s">
        <v>89</v>
      </c>
      <c r="AM7" s="136"/>
      <c r="AN7" s="136"/>
      <c r="AO7" s="137"/>
      <c r="AP7" s="140" t="s">
        <v>90</v>
      </c>
      <c r="AQ7" s="136"/>
      <c r="AR7" s="136"/>
      <c r="AS7" s="86"/>
      <c r="AT7" s="86"/>
      <c r="AU7" s="123" t="s">
        <v>7</v>
      </c>
      <c r="AV7" s="119" t="s">
        <v>8</v>
      </c>
      <c r="AW7" s="119" t="s">
        <v>9</v>
      </c>
      <c r="AX7" s="120" t="s">
        <v>10</v>
      </c>
      <c r="AY7" s="120" t="s">
        <v>60</v>
      </c>
      <c r="AZ7" s="120" t="s">
        <v>61</v>
      </c>
      <c r="BA7" s="120" t="s">
        <v>11</v>
      </c>
      <c r="BB7" s="110" t="s">
        <v>12</v>
      </c>
    </row>
    <row r="8" spans="1:54" ht="14.25" customHeight="1">
      <c r="A8" s="128"/>
      <c r="B8" s="113"/>
      <c r="C8" s="117"/>
      <c r="D8" s="49" t="s">
        <v>13</v>
      </c>
      <c r="E8" s="47" t="s">
        <v>14</v>
      </c>
      <c r="F8" s="47" t="s">
        <v>15</v>
      </c>
      <c r="G8" s="125" t="s">
        <v>33</v>
      </c>
      <c r="H8" s="113" t="s">
        <v>16</v>
      </c>
      <c r="I8" s="115" t="s">
        <v>17</v>
      </c>
      <c r="J8" s="48" t="s">
        <v>13</v>
      </c>
      <c r="K8" s="30" t="s">
        <v>14</v>
      </c>
      <c r="L8" s="30" t="s">
        <v>15</v>
      </c>
      <c r="M8" s="125" t="s">
        <v>33</v>
      </c>
      <c r="N8" s="113" t="s">
        <v>16</v>
      </c>
      <c r="O8" s="117" t="s">
        <v>17</v>
      </c>
      <c r="P8" s="49" t="s">
        <v>13</v>
      </c>
      <c r="Q8" s="47" t="s">
        <v>14</v>
      </c>
      <c r="R8" s="47" t="s">
        <v>15</v>
      </c>
      <c r="S8" s="125" t="s">
        <v>33</v>
      </c>
      <c r="T8" s="113" t="s">
        <v>16</v>
      </c>
      <c r="U8" s="115" t="s">
        <v>17</v>
      </c>
      <c r="V8" s="48" t="s">
        <v>13</v>
      </c>
      <c r="W8" s="30" t="s">
        <v>14</v>
      </c>
      <c r="X8" s="30" t="s">
        <v>15</v>
      </c>
      <c r="Y8" s="125" t="s">
        <v>33</v>
      </c>
      <c r="Z8" s="113" t="s">
        <v>16</v>
      </c>
      <c r="AA8" s="117" t="s">
        <v>17</v>
      </c>
      <c r="AB8" s="49" t="s">
        <v>13</v>
      </c>
      <c r="AC8" s="47" t="s">
        <v>14</v>
      </c>
      <c r="AD8" s="47" t="s">
        <v>15</v>
      </c>
      <c r="AE8" s="125" t="s">
        <v>33</v>
      </c>
      <c r="AF8" s="113" t="s">
        <v>16</v>
      </c>
      <c r="AG8" s="115" t="s">
        <v>17</v>
      </c>
      <c r="AH8" s="48" t="s">
        <v>0</v>
      </c>
      <c r="AI8" s="47" t="s">
        <v>1</v>
      </c>
      <c r="AJ8" s="113" t="s">
        <v>16</v>
      </c>
      <c r="AK8" s="113" t="s">
        <v>17</v>
      </c>
      <c r="AL8" s="49" t="s">
        <v>0</v>
      </c>
      <c r="AM8" s="50" t="s">
        <v>67</v>
      </c>
      <c r="AN8" s="113" t="s">
        <v>16</v>
      </c>
      <c r="AO8" s="115" t="s">
        <v>17</v>
      </c>
      <c r="AP8" s="51" t="s">
        <v>67</v>
      </c>
      <c r="AQ8" s="113" t="s">
        <v>16</v>
      </c>
      <c r="AR8" s="113" t="s">
        <v>17</v>
      </c>
      <c r="AS8" s="84"/>
      <c r="AT8" s="84"/>
      <c r="AU8" s="124"/>
      <c r="AV8" s="113"/>
      <c r="AW8" s="113"/>
      <c r="AX8" s="121"/>
      <c r="AY8" s="121"/>
      <c r="AZ8" s="121"/>
      <c r="BA8" s="121"/>
      <c r="BB8" s="111"/>
    </row>
    <row r="9" spans="1:54" ht="15.75" thickBot="1">
      <c r="A9" s="129"/>
      <c r="B9" s="114"/>
      <c r="C9" s="118"/>
      <c r="D9" s="54">
        <v>30</v>
      </c>
      <c r="E9" s="53">
        <v>70</v>
      </c>
      <c r="F9" s="53">
        <v>100</v>
      </c>
      <c r="G9" s="126"/>
      <c r="H9" s="114"/>
      <c r="I9" s="116"/>
      <c r="J9" s="56">
        <v>30</v>
      </c>
      <c r="K9" s="53">
        <v>70</v>
      </c>
      <c r="L9" s="53">
        <v>100</v>
      </c>
      <c r="M9" s="126"/>
      <c r="N9" s="114"/>
      <c r="O9" s="118"/>
      <c r="P9" s="54">
        <v>30</v>
      </c>
      <c r="Q9" s="53">
        <v>70</v>
      </c>
      <c r="R9" s="53">
        <v>100</v>
      </c>
      <c r="S9" s="126"/>
      <c r="T9" s="114"/>
      <c r="U9" s="116"/>
      <c r="V9" s="56">
        <v>30</v>
      </c>
      <c r="W9" s="53">
        <v>70</v>
      </c>
      <c r="X9" s="53">
        <v>100</v>
      </c>
      <c r="Y9" s="126"/>
      <c r="Z9" s="114"/>
      <c r="AA9" s="118"/>
      <c r="AB9" s="54">
        <v>30</v>
      </c>
      <c r="AC9" s="53">
        <v>70</v>
      </c>
      <c r="AD9" s="53">
        <v>100</v>
      </c>
      <c r="AE9" s="126"/>
      <c r="AF9" s="114"/>
      <c r="AG9" s="116"/>
      <c r="AH9" s="56">
        <v>50</v>
      </c>
      <c r="AI9" s="53">
        <v>50</v>
      </c>
      <c r="AJ9" s="114"/>
      <c r="AK9" s="114"/>
      <c r="AL9" s="54">
        <v>50</v>
      </c>
      <c r="AM9" s="53">
        <v>50</v>
      </c>
      <c r="AN9" s="114"/>
      <c r="AO9" s="116"/>
      <c r="AP9" s="56">
        <v>50</v>
      </c>
      <c r="AQ9" s="114"/>
      <c r="AR9" s="114"/>
      <c r="AS9" s="56"/>
      <c r="AT9" s="56"/>
      <c r="AU9" s="37">
        <v>16</v>
      </c>
      <c r="AV9" s="38">
        <v>6</v>
      </c>
      <c r="AW9" s="38">
        <f>AU9+AV9</f>
        <v>22</v>
      </c>
      <c r="AX9" s="122"/>
      <c r="AY9" s="122"/>
      <c r="AZ9" s="122"/>
      <c r="BA9" s="122"/>
      <c r="BB9" s="112"/>
    </row>
    <row r="10" spans="1:54" ht="15.75" thickBot="1">
      <c r="A10" s="70">
        <v>1</v>
      </c>
      <c r="B10" s="71"/>
      <c r="C10" s="72" t="s">
        <v>91</v>
      </c>
      <c r="D10" s="62"/>
      <c r="E10" s="63"/>
      <c r="F10" s="63"/>
      <c r="G10" s="83"/>
      <c r="H10" s="63"/>
      <c r="I10" s="64"/>
      <c r="J10" s="62"/>
      <c r="K10" s="63"/>
      <c r="L10" s="63"/>
      <c r="M10" s="59"/>
      <c r="N10" s="63"/>
      <c r="O10" s="64"/>
      <c r="P10" s="62"/>
      <c r="Q10" s="63"/>
      <c r="R10" s="63"/>
      <c r="S10" s="83"/>
      <c r="T10" s="63"/>
      <c r="U10" s="64"/>
      <c r="V10" s="62"/>
      <c r="W10" s="63"/>
      <c r="X10" s="63"/>
      <c r="Y10" s="83"/>
      <c r="Z10" s="63"/>
      <c r="AA10" s="64"/>
      <c r="AB10" s="62"/>
      <c r="AC10" s="63"/>
      <c r="AD10" s="63"/>
      <c r="AE10" s="83"/>
      <c r="AF10" s="63"/>
      <c r="AG10" s="64"/>
      <c r="AH10" s="62"/>
      <c r="AI10" s="63"/>
      <c r="AJ10" s="63"/>
      <c r="AK10" s="64"/>
      <c r="AL10" s="62"/>
      <c r="AM10" s="63"/>
      <c r="AN10" s="63"/>
      <c r="AO10" s="64"/>
      <c r="AP10" s="62"/>
      <c r="AQ10" s="63"/>
      <c r="AR10" s="64"/>
      <c r="AS10" s="89">
        <f>SUM(F10,L10,R10,X10,AD10,AH10,AI10,AL10,AM10,AP10)</f>
        <v>0</v>
      </c>
      <c r="AT10" s="89">
        <f>(AS10/750)*100</f>
        <v>0</v>
      </c>
      <c r="AU10" s="68">
        <f>I10+O10+U10+AA10+AG10</f>
        <v>0</v>
      </c>
      <c r="AV10" s="69">
        <f t="shared" ref="AV10:AV41" si="0">AK10+AO10+AR10</f>
        <v>0</v>
      </c>
      <c r="AW10" s="77">
        <f t="shared" ref="AW10:AW41" si="1">IF(BA10=0,(AU10+AV10)/$AW$9,0)</f>
        <v>0</v>
      </c>
      <c r="AX10" s="35" t="str">
        <f t="shared" ref="AX10:AX41" si="2">IF(AW10=0,"Fail",IF(AW10&gt;7.74,"Dist",IF(AW10&gt;6.74,"FC",IF(AW10&gt;6.24,"HSC",IF(AW10&gt;5.4,"SC","Pass")))))</f>
        <v>Fail</v>
      </c>
      <c r="AY10" s="69">
        <f t="shared" ref="AY10:AY41" si="3">COUNTIF(H10,"F")+COUNTIF(N10,"F")+COUNTIF(T10,"F")+COUNTIF(Z10,"F")+COUNTIF(AF10,"F")</f>
        <v>0</v>
      </c>
      <c r="AZ10" s="35">
        <f t="shared" ref="AZ10:AZ41" si="4">COUNTIF(AJ10,"F")+COUNTIF(AN10,"F")+COUNTIF(AQ10,"F")</f>
        <v>0</v>
      </c>
      <c r="BA10" s="35">
        <f t="shared" ref="BA10:BA41" si="5">COUNTIF(H10:AR10,"F")</f>
        <v>0</v>
      </c>
      <c r="BB10" s="36">
        <f t="shared" ref="BB10:BB41" si="6">IF(BA10=0,RANK(AW10,$AW$10:$AW$65,0),"-")</f>
        <v>1</v>
      </c>
    </row>
    <row r="11" spans="1:54" ht="15.75" thickBot="1">
      <c r="A11" s="55">
        <v>2</v>
      </c>
      <c r="B11" s="57"/>
      <c r="C11" s="73" t="s">
        <v>92</v>
      </c>
      <c r="D11" s="58"/>
      <c r="E11" s="59"/>
      <c r="F11" s="59"/>
      <c r="G11" s="83"/>
      <c r="H11" s="59"/>
      <c r="I11" s="65"/>
      <c r="J11" s="58"/>
      <c r="K11" s="59"/>
      <c r="L11" s="59"/>
      <c r="M11" s="59"/>
      <c r="N11" s="59"/>
      <c r="O11" s="65"/>
      <c r="P11" s="58"/>
      <c r="Q11" s="59"/>
      <c r="R11" s="59"/>
      <c r="S11" s="83"/>
      <c r="T11" s="59"/>
      <c r="U11" s="65"/>
      <c r="V11" s="58"/>
      <c r="W11" s="59"/>
      <c r="X11" s="59"/>
      <c r="Y11" s="83"/>
      <c r="Z11" s="59"/>
      <c r="AA11" s="65"/>
      <c r="AB11" s="58"/>
      <c r="AC11" s="59"/>
      <c r="AD11" s="59"/>
      <c r="AE11" s="83"/>
      <c r="AF11" s="59"/>
      <c r="AG11" s="65"/>
      <c r="AH11" s="58"/>
      <c r="AI11" s="59"/>
      <c r="AJ11" s="59"/>
      <c r="AK11" s="65"/>
      <c r="AL11" s="58"/>
      <c r="AM11" s="59"/>
      <c r="AN11" s="59"/>
      <c r="AO11" s="65"/>
      <c r="AP11" s="58"/>
      <c r="AQ11" s="59"/>
      <c r="AR11" s="65"/>
      <c r="AS11" s="89">
        <f t="shared" ref="AS11:AS65" si="7">SUM(F11,L11,R11,X11,AD11,AH11,AI11,AL11,AM11,AP11)</f>
        <v>0</v>
      </c>
      <c r="AT11" s="89">
        <f t="shared" ref="AT11:AT65" si="8">(AS11/750)*100</f>
        <v>0</v>
      </c>
      <c r="AU11" s="68">
        <f>I11+O11+U11+AA11+AG11</f>
        <v>0</v>
      </c>
      <c r="AV11" s="69">
        <f t="shared" si="0"/>
        <v>0</v>
      </c>
      <c r="AW11" s="77">
        <f t="shared" si="1"/>
        <v>0</v>
      </c>
      <c r="AX11" s="35" t="str">
        <f t="shared" si="2"/>
        <v>Fail</v>
      </c>
      <c r="AY11" s="69">
        <f t="shared" si="3"/>
        <v>0</v>
      </c>
      <c r="AZ11" s="35">
        <f t="shared" si="4"/>
        <v>0</v>
      </c>
      <c r="BA11" s="35">
        <f t="shared" si="5"/>
        <v>0</v>
      </c>
      <c r="BB11" s="36">
        <f t="shared" si="6"/>
        <v>1</v>
      </c>
    </row>
    <row r="12" spans="1:54" ht="15.75" thickBot="1">
      <c r="A12" s="55">
        <v>3</v>
      </c>
      <c r="B12" s="57"/>
      <c r="C12" s="73"/>
      <c r="D12" s="58"/>
      <c r="E12" s="59"/>
      <c r="F12" s="59"/>
      <c r="G12" s="83"/>
      <c r="H12" s="59"/>
      <c r="I12" s="65"/>
      <c r="J12" s="58"/>
      <c r="K12" s="59"/>
      <c r="L12" s="59"/>
      <c r="M12" s="59"/>
      <c r="N12" s="59"/>
      <c r="O12" s="65"/>
      <c r="P12" s="58"/>
      <c r="Q12" s="59"/>
      <c r="R12" s="59"/>
      <c r="S12" s="83"/>
      <c r="T12" s="59"/>
      <c r="U12" s="65"/>
      <c r="V12" s="58"/>
      <c r="W12" s="59"/>
      <c r="X12" s="59"/>
      <c r="Y12" s="83"/>
      <c r="Z12" s="59"/>
      <c r="AA12" s="65"/>
      <c r="AB12" s="58"/>
      <c r="AC12" s="59"/>
      <c r="AD12" s="59"/>
      <c r="AE12" s="83"/>
      <c r="AF12" s="59"/>
      <c r="AG12" s="65"/>
      <c r="AH12" s="58"/>
      <c r="AI12" s="59"/>
      <c r="AJ12" s="59"/>
      <c r="AK12" s="65"/>
      <c r="AL12" s="58"/>
      <c r="AM12" s="59"/>
      <c r="AN12" s="59"/>
      <c r="AO12" s="65"/>
      <c r="AP12" s="58"/>
      <c r="AQ12" s="59"/>
      <c r="AR12" s="65"/>
      <c r="AS12" s="89">
        <f t="shared" si="7"/>
        <v>0</v>
      </c>
      <c r="AT12" s="89">
        <f t="shared" si="8"/>
        <v>0</v>
      </c>
      <c r="AU12" s="68">
        <f t="shared" ref="AU12:AU41" si="9">I12+O12+U12+AA12+AG12</f>
        <v>0</v>
      </c>
      <c r="AV12" s="69">
        <f t="shared" si="0"/>
        <v>0</v>
      </c>
      <c r="AW12" s="77">
        <f t="shared" si="1"/>
        <v>0</v>
      </c>
      <c r="AX12" s="35" t="str">
        <f t="shared" si="2"/>
        <v>Fail</v>
      </c>
      <c r="AY12" s="69">
        <f t="shared" si="3"/>
        <v>0</v>
      </c>
      <c r="AZ12" s="35">
        <f t="shared" si="4"/>
        <v>0</v>
      </c>
      <c r="BA12" s="35">
        <f t="shared" si="5"/>
        <v>0</v>
      </c>
      <c r="BB12" s="36">
        <f t="shared" si="6"/>
        <v>1</v>
      </c>
    </row>
    <row r="13" spans="1:54" ht="15.75" thickBot="1">
      <c r="A13" s="55">
        <v>4</v>
      </c>
      <c r="B13" s="57"/>
      <c r="C13" s="73"/>
      <c r="D13" s="58"/>
      <c r="E13" s="59"/>
      <c r="F13" s="59"/>
      <c r="G13" s="83"/>
      <c r="H13" s="59"/>
      <c r="I13" s="65"/>
      <c r="J13" s="58"/>
      <c r="K13" s="59"/>
      <c r="L13" s="59"/>
      <c r="M13" s="59"/>
      <c r="N13" s="59"/>
      <c r="O13" s="65"/>
      <c r="P13" s="58"/>
      <c r="Q13" s="59"/>
      <c r="R13" s="59"/>
      <c r="S13" s="83"/>
      <c r="T13" s="59"/>
      <c r="U13" s="65"/>
      <c r="V13" s="58"/>
      <c r="W13" s="59"/>
      <c r="X13" s="59"/>
      <c r="Y13" s="83"/>
      <c r="Z13" s="59"/>
      <c r="AA13" s="65"/>
      <c r="AB13" s="58"/>
      <c r="AC13" s="59"/>
      <c r="AD13" s="59"/>
      <c r="AE13" s="83"/>
      <c r="AF13" s="59"/>
      <c r="AG13" s="65"/>
      <c r="AH13" s="58"/>
      <c r="AI13" s="59"/>
      <c r="AJ13" s="59"/>
      <c r="AK13" s="65"/>
      <c r="AL13" s="58"/>
      <c r="AM13" s="59"/>
      <c r="AN13" s="59"/>
      <c r="AO13" s="65"/>
      <c r="AP13" s="58"/>
      <c r="AQ13" s="59"/>
      <c r="AR13" s="65"/>
      <c r="AS13" s="89">
        <f t="shared" si="7"/>
        <v>0</v>
      </c>
      <c r="AT13" s="89">
        <f t="shared" si="8"/>
        <v>0</v>
      </c>
      <c r="AU13" s="68">
        <f t="shared" si="9"/>
        <v>0</v>
      </c>
      <c r="AV13" s="69">
        <f t="shared" si="0"/>
        <v>0</v>
      </c>
      <c r="AW13" s="77">
        <f t="shared" si="1"/>
        <v>0</v>
      </c>
      <c r="AX13" s="35" t="str">
        <f t="shared" si="2"/>
        <v>Fail</v>
      </c>
      <c r="AY13" s="69">
        <f t="shared" si="3"/>
        <v>0</v>
      </c>
      <c r="AZ13" s="35">
        <f t="shared" si="4"/>
        <v>0</v>
      </c>
      <c r="BA13" s="35">
        <f t="shared" si="5"/>
        <v>0</v>
      </c>
      <c r="BB13" s="36">
        <f t="shared" si="6"/>
        <v>1</v>
      </c>
    </row>
    <row r="14" spans="1:54" ht="15.75" thickBot="1">
      <c r="A14" s="55">
        <v>5</v>
      </c>
      <c r="B14" s="57"/>
      <c r="C14" s="73"/>
      <c r="D14" s="58"/>
      <c r="E14" s="59"/>
      <c r="F14" s="59"/>
      <c r="G14" s="83"/>
      <c r="H14" s="59"/>
      <c r="I14" s="66"/>
      <c r="J14" s="58"/>
      <c r="K14" s="59"/>
      <c r="L14" s="59"/>
      <c r="M14" s="59"/>
      <c r="N14" s="59"/>
      <c r="O14" s="65"/>
      <c r="P14" s="58"/>
      <c r="Q14" s="59"/>
      <c r="R14" s="59"/>
      <c r="S14" s="83"/>
      <c r="T14" s="59"/>
      <c r="U14" s="65"/>
      <c r="V14" s="58"/>
      <c r="W14" s="59"/>
      <c r="X14" s="59"/>
      <c r="Y14" s="83"/>
      <c r="Z14" s="59"/>
      <c r="AA14" s="66"/>
      <c r="AB14" s="58"/>
      <c r="AC14" s="59"/>
      <c r="AD14" s="59"/>
      <c r="AE14" s="83"/>
      <c r="AF14" s="59"/>
      <c r="AG14" s="66"/>
      <c r="AH14" s="58"/>
      <c r="AI14" s="59"/>
      <c r="AJ14" s="59"/>
      <c r="AK14" s="65"/>
      <c r="AL14" s="58"/>
      <c r="AM14" s="59"/>
      <c r="AN14" s="59"/>
      <c r="AO14" s="65"/>
      <c r="AP14" s="58"/>
      <c r="AQ14" s="59"/>
      <c r="AR14" s="65"/>
      <c r="AS14" s="89">
        <f t="shared" si="7"/>
        <v>0</v>
      </c>
      <c r="AT14" s="89">
        <f t="shared" si="8"/>
        <v>0</v>
      </c>
      <c r="AU14" s="68">
        <f t="shared" si="9"/>
        <v>0</v>
      </c>
      <c r="AV14" s="69">
        <f t="shared" si="0"/>
        <v>0</v>
      </c>
      <c r="AW14" s="77">
        <f t="shared" si="1"/>
        <v>0</v>
      </c>
      <c r="AX14" s="35" t="str">
        <f t="shared" si="2"/>
        <v>Fail</v>
      </c>
      <c r="AY14" s="69">
        <f t="shared" si="3"/>
        <v>0</v>
      </c>
      <c r="AZ14" s="35">
        <f t="shared" si="4"/>
        <v>0</v>
      </c>
      <c r="BA14" s="35">
        <f t="shared" si="5"/>
        <v>0</v>
      </c>
      <c r="BB14" s="36">
        <f t="shared" si="6"/>
        <v>1</v>
      </c>
    </row>
    <row r="15" spans="1:54" ht="15.75" thickBot="1">
      <c r="A15" s="55">
        <v>6</v>
      </c>
      <c r="B15" s="57"/>
      <c r="C15" s="73"/>
      <c r="D15" s="58"/>
      <c r="E15" s="59"/>
      <c r="F15" s="59"/>
      <c r="G15" s="83"/>
      <c r="H15" s="59"/>
      <c r="I15" s="65"/>
      <c r="J15" s="58"/>
      <c r="K15" s="59"/>
      <c r="L15" s="59"/>
      <c r="M15" s="59"/>
      <c r="N15" s="59"/>
      <c r="O15" s="65"/>
      <c r="P15" s="58"/>
      <c r="Q15" s="59"/>
      <c r="R15" s="59"/>
      <c r="S15" s="83"/>
      <c r="T15" s="59"/>
      <c r="U15" s="65"/>
      <c r="V15" s="58"/>
      <c r="W15" s="59"/>
      <c r="X15" s="59"/>
      <c r="Y15" s="83"/>
      <c r="Z15" s="59"/>
      <c r="AA15" s="65"/>
      <c r="AB15" s="58"/>
      <c r="AC15" s="59"/>
      <c r="AD15" s="59"/>
      <c r="AE15" s="83"/>
      <c r="AF15" s="59"/>
      <c r="AG15" s="65"/>
      <c r="AH15" s="58"/>
      <c r="AI15" s="59"/>
      <c r="AJ15" s="59"/>
      <c r="AK15" s="65"/>
      <c r="AL15" s="58"/>
      <c r="AM15" s="59"/>
      <c r="AN15" s="59"/>
      <c r="AO15" s="65"/>
      <c r="AP15" s="58"/>
      <c r="AQ15" s="59"/>
      <c r="AR15" s="65"/>
      <c r="AS15" s="89">
        <f t="shared" si="7"/>
        <v>0</v>
      </c>
      <c r="AT15" s="89">
        <f t="shared" si="8"/>
        <v>0</v>
      </c>
      <c r="AU15" s="68">
        <f t="shared" si="9"/>
        <v>0</v>
      </c>
      <c r="AV15" s="69">
        <f t="shared" si="0"/>
        <v>0</v>
      </c>
      <c r="AW15" s="77">
        <f t="shared" si="1"/>
        <v>0</v>
      </c>
      <c r="AX15" s="35" t="str">
        <f t="shared" si="2"/>
        <v>Fail</v>
      </c>
      <c r="AY15" s="69">
        <f t="shared" si="3"/>
        <v>0</v>
      </c>
      <c r="AZ15" s="35">
        <f t="shared" si="4"/>
        <v>0</v>
      </c>
      <c r="BA15" s="35">
        <f t="shared" si="5"/>
        <v>0</v>
      </c>
      <c r="BB15" s="36">
        <f t="shared" si="6"/>
        <v>1</v>
      </c>
    </row>
    <row r="16" spans="1:54" ht="15.75" thickBot="1">
      <c r="A16" s="55">
        <v>7</v>
      </c>
      <c r="B16" s="57"/>
      <c r="C16" s="73"/>
      <c r="D16" s="58"/>
      <c r="E16" s="59"/>
      <c r="F16" s="59"/>
      <c r="G16" s="83"/>
      <c r="H16" s="59"/>
      <c r="I16" s="65"/>
      <c r="J16" s="58"/>
      <c r="K16" s="59"/>
      <c r="L16" s="59"/>
      <c r="M16" s="59"/>
      <c r="N16" s="59"/>
      <c r="O16" s="65"/>
      <c r="P16" s="58"/>
      <c r="Q16" s="59"/>
      <c r="R16" s="59"/>
      <c r="S16" s="83"/>
      <c r="T16" s="59"/>
      <c r="U16" s="65"/>
      <c r="V16" s="58"/>
      <c r="W16" s="59"/>
      <c r="X16" s="59"/>
      <c r="Y16" s="83"/>
      <c r="Z16" s="59"/>
      <c r="AA16" s="65"/>
      <c r="AB16" s="58"/>
      <c r="AC16" s="59"/>
      <c r="AD16" s="59"/>
      <c r="AE16" s="83"/>
      <c r="AF16" s="59"/>
      <c r="AG16" s="65"/>
      <c r="AH16" s="58"/>
      <c r="AI16" s="59"/>
      <c r="AJ16" s="59"/>
      <c r="AK16" s="65"/>
      <c r="AL16" s="58"/>
      <c r="AM16" s="59"/>
      <c r="AN16" s="59"/>
      <c r="AO16" s="65"/>
      <c r="AP16" s="58"/>
      <c r="AQ16" s="59"/>
      <c r="AR16" s="65"/>
      <c r="AS16" s="89">
        <f t="shared" si="7"/>
        <v>0</v>
      </c>
      <c r="AT16" s="89">
        <f t="shared" si="8"/>
        <v>0</v>
      </c>
      <c r="AU16" s="68">
        <f t="shared" si="9"/>
        <v>0</v>
      </c>
      <c r="AV16" s="69">
        <f t="shared" si="0"/>
        <v>0</v>
      </c>
      <c r="AW16" s="77">
        <f t="shared" si="1"/>
        <v>0</v>
      </c>
      <c r="AX16" s="35" t="str">
        <f t="shared" si="2"/>
        <v>Fail</v>
      </c>
      <c r="AY16" s="69">
        <f t="shared" si="3"/>
        <v>0</v>
      </c>
      <c r="AZ16" s="35">
        <f t="shared" si="4"/>
        <v>0</v>
      </c>
      <c r="BA16" s="35">
        <f t="shared" si="5"/>
        <v>0</v>
      </c>
      <c r="BB16" s="36">
        <f t="shared" si="6"/>
        <v>1</v>
      </c>
    </row>
    <row r="17" spans="1:54" ht="15.75" thickBot="1">
      <c r="A17" s="55">
        <v>8</v>
      </c>
      <c r="B17" s="57"/>
      <c r="C17" s="73"/>
      <c r="D17" s="58"/>
      <c r="E17" s="59"/>
      <c r="F17" s="59"/>
      <c r="G17" s="83"/>
      <c r="H17" s="59"/>
      <c r="I17" s="65"/>
      <c r="J17" s="58"/>
      <c r="K17" s="59"/>
      <c r="L17" s="59"/>
      <c r="M17" s="59"/>
      <c r="N17" s="59"/>
      <c r="O17" s="65"/>
      <c r="P17" s="58"/>
      <c r="Q17" s="59"/>
      <c r="R17" s="59"/>
      <c r="S17" s="83"/>
      <c r="T17" s="59"/>
      <c r="U17" s="65"/>
      <c r="V17" s="58"/>
      <c r="W17" s="59"/>
      <c r="X17" s="59"/>
      <c r="Y17" s="83"/>
      <c r="Z17" s="59"/>
      <c r="AA17" s="65"/>
      <c r="AB17" s="58"/>
      <c r="AC17" s="59"/>
      <c r="AD17" s="59"/>
      <c r="AE17" s="83"/>
      <c r="AF17" s="59"/>
      <c r="AG17" s="65"/>
      <c r="AH17" s="58"/>
      <c r="AI17" s="59"/>
      <c r="AJ17" s="59"/>
      <c r="AK17" s="65"/>
      <c r="AL17" s="58"/>
      <c r="AM17" s="59"/>
      <c r="AN17" s="59"/>
      <c r="AO17" s="65"/>
      <c r="AP17" s="58"/>
      <c r="AQ17" s="59"/>
      <c r="AR17" s="65"/>
      <c r="AS17" s="89">
        <f t="shared" si="7"/>
        <v>0</v>
      </c>
      <c r="AT17" s="89">
        <f t="shared" si="8"/>
        <v>0</v>
      </c>
      <c r="AU17" s="68">
        <f t="shared" si="9"/>
        <v>0</v>
      </c>
      <c r="AV17" s="69">
        <f t="shared" si="0"/>
        <v>0</v>
      </c>
      <c r="AW17" s="77">
        <f t="shared" si="1"/>
        <v>0</v>
      </c>
      <c r="AX17" s="35" t="str">
        <f t="shared" si="2"/>
        <v>Fail</v>
      </c>
      <c r="AY17" s="69">
        <f t="shared" si="3"/>
        <v>0</v>
      </c>
      <c r="AZ17" s="35">
        <f t="shared" si="4"/>
        <v>0</v>
      </c>
      <c r="BA17" s="35">
        <f t="shared" si="5"/>
        <v>0</v>
      </c>
      <c r="BB17" s="36">
        <f t="shared" si="6"/>
        <v>1</v>
      </c>
    </row>
    <row r="18" spans="1:54" ht="15.75" thickBot="1">
      <c r="A18" s="55">
        <v>9</v>
      </c>
      <c r="B18" s="57"/>
      <c r="C18" s="73"/>
      <c r="D18" s="58"/>
      <c r="E18" s="59"/>
      <c r="F18" s="59"/>
      <c r="G18" s="83"/>
      <c r="H18" s="59"/>
      <c r="I18" s="65"/>
      <c r="J18" s="58"/>
      <c r="K18" s="59"/>
      <c r="L18" s="59"/>
      <c r="M18" s="59"/>
      <c r="N18" s="59"/>
      <c r="O18" s="65"/>
      <c r="P18" s="58"/>
      <c r="Q18" s="59"/>
      <c r="R18" s="59"/>
      <c r="S18" s="83"/>
      <c r="T18" s="59"/>
      <c r="U18" s="65"/>
      <c r="V18" s="58"/>
      <c r="W18" s="59"/>
      <c r="X18" s="59"/>
      <c r="Y18" s="83"/>
      <c r="Z18" s="59"/>
      <c r="AA18" s="65"/>
      <c r="AB18" s="58"/>
      <c r="AC18" s="59"/>
      <c r="AD18" s="59"/>
      <c r="AE18" s="83"/>
      <c r="AF18" s="59"/>
      <c r="AG18" s="65"/>
      <c r="AH18" s="58"/>
      <c r="AI18" s="59"/>
      <c r="AJ18" s="59"/>
      <c r="AK18" s="65"/>
      <c r="AL18" s="58"/>
      <c r="AM18" s="59"/>
      <c r="AN18" s="59"/>
      <c r="AO18" s="65"/>
      <c r="AP18" s="58"/>
      <c r="AQ18" s="59"/>
      <c r="AR18" s="65"/>
      <c r="AS18" s="89">
        <f t="shared" si="7"/>
        <v>0</v>
      </c>
      <c r="AT18" s="89">
        <f t="shared" si="8"/>
        <v>0</v>
      </c>
      <c r="AU18" s="68">
        <f t="shared" si="9"/>
        <v>0</v>
      </c>
      <c r="AV18" s="69">
        <f t="shared" si="0"/>
        <v>0</v>
      </c>
      <c r="AW18" s="77">
        <f t="shared" si="1"/>
        <v>0</v>
      </c>
      <c r="AX18" s="35" t="str">
        <f t="shared" si="2"/>
        <v>Fail</v>
      </c>
      <c r="AY18" s="69">
        <f t="shared" si="3"/>
        <v>0</v>
      </c>
      <c r="AZ18" s="35">
        <f t="shared" si="4"/>
        <v>0</v>
      </c>
      <c r="BA18" s="35">
        <f t="shared" si="5"/>
        <v>0</v>
      </c>
      <c r="BB18" s="36">
        <f t="shared" si="6"/>
        <v>1</v>
      </c>
    </row>
    <row r="19" spans="1:54" ht="15.75" thickBot="1">
      <c r="A19" s="55">
        <v>10</v>
      </c>
      <c r="B19" s="57"/>
      <c r="C19" s="73"/>
      <c r="D19" s="58"/>
      <c r="E19" s="59"/>
      <c r="F19" s="59"/>
      <c r="G19" s="83"/>
      <c r="H19" s="59"/>
      <c r="I19" s="65"/>
      <c r="J19" s="58"/>
      <c r="K19" s="59"/>
      <c r="L19" s="59"/>
      <c r="M19" s="59"/>
      <c r="N19" s="59"/>
      <c r="O19" s="65"/>
      <c r="P19" s="58"/>
      <c r="Q19" s="59"/>
      <c r="R19" s="59"/>
      <c r="S19" s="83"/>
      <c r="T19" s="59"/>
      <c r="U19" s="65"/>
      <c r="V19" s="58"/>
      <c r="W19" s="59"/>
      <c r="X19" s="59"/>
      <c r="Y19" s="83"/>
      <c r="Z19" s="59"/>
      <c r="AA19" s="65"/>
      <c r="AB19" s="58"/>
      <c r="AC19" s="59"/>
      <c r="AD19" s="59"/>
      <c r="AE19" s="83"/>
      <c r="AF19" s="59"/>
      <c r="AG19" s="65"/>
      <c r="AH19" s="58"/>
      <c r="AI19" s="59"/>
      <c r="AJ19" s="59"/>
      <c r="AK19" s="65"/>
      <c r="AL19" s="58"/>
      <c r="AM19" s="59"/>
      <c r="AN19" s="59"/>
      <c r="AO19" s="65"/>
      <c r="AP19" s="58"/>
      <c r="AQ19" s="59"/>
      <c r="AR19" s="65"/>
      <c r="AS19" s="89">
        <f t="shared" si="7"/>
        <v>0</v>
      </c>
      <c r="AT19" s="89">
        <f t="shared" si="8"/>
        <v>0</v>
      </c>
      <c r="AU19" s="68">
        <f t="shared" si="9"/>
        <v>0</v>
      </c>
      <c r="AV19" s="69">
        <f t="shared" si="0"/>
        <v>0</v>
      </c>
      <c r="AW19" s="77">
        <f t="shared" si="1"/>
        <v>0</v>
      </c>
      <c r="AX19" s="35" t="str">
        <f t="shared" si="2"/>
        <v>Fail</v>
      </c>
      <c r="AY19" s="69">
        <f t="shared" si="3"/>
        <v>0</v>
      </c>
      <c r="AZ19" s="35">
        <f t="shared" si="4"/>
        <v>0</v>
      </c>
      <c r="BA19" s="35">
        <f t="shared" si="5"/>
        <v>0</v>
      </c>
      <c r="BB19" s="36">
        <f t="shared" si="6"/>
        <v>1</v>
      </c>
    </row>
    <row r="20" spans="1:54" ht="15.75" thickBot="1">
      <c r="A20" s="55">
        <v>11</v>
      </c>
      <c r="B20" s="57"/>
      <c r="C20" s="73"/>
      <c r="D20" s="58"/>
      <c r="E20" s="59"/>
      <c r="F20" s="59"/>
      <c r="G20" s="83"/>
      <c r="H20" s="59"/>
      <c r="I20" s="65"/>
      <c r="J20" s="58"/>
      <c r="K20" s="59"/>
      <c r="L20" s="59"/>
      <c r="M20" s="59"/>
      <c r="N20" s="59"/>
      <c r="O20" s="65"/>
      <c r="P20" s="58"/>
      <c r="Q20" s="59"/>
      <c r="R20" s="59"/>
      <c r="S20" s="83"/>
      <c r="T20" s="59"/>
      <c r="U20" s="65"/>
      <c r="V20" s="58"/>
      <c r="W20" s="59"/>
      <c r="X20" s="59"/>
      <c r="Y20" s="83"/>
      <c r="Z20" s="59"/>
      <c r="AA20" s="65"/>
      <c r="AB20" s="58"/>
      <c r="AC20" s="59"/>
      <c r="AD20" s="59"/>
      <c r="AE20" s="83"/>
      <c r="AF20" s="59"/>
      <c r="AG20" s="65"/>
      <c r="AH20" s="58"/>
      <c r="AI20" s="59"/>
      <c r="AJ20" s="59"/>
      <c r="AK20" s="65"/>
      <c r="AL20" s="58"/>
      <c r="AM20" s="59"/>
      <c r="AN20" s="59"/>
      <c r="AO20" s="65"/>
      <c r="AP20" s="58"/>
      <c r="AQ20" s="59"/>
      <c r="AR20" s="65"/>
      <c r="AS20" s="89">
        <f t="shared" si="7"/>
        <v>0</v>
      </c>
      <c r="AT20" s="89">
        <f t="shared" si="8"/>
        <v>0</v>
      </c>
      <c r="AU20" s="68">
        <f t="shared" si="9"/>
        <v>0</v>
      </c>
      <c r="AV20" s="69">
        <f t="shared" si="0"/>
        <v>0</v>
      </c>
      <c r="AW20" s="77">
        <f t="shared" si="1"/>
        <v>0</v>
      </c>
      <c r="AX20" s="35" t="str">
        <f t="shared" si="2"/>
        <v>Fail</v>
      </c>
      <c r="AY20" s="69">
        <f t="shared" si="3"/>
        <v>0</v>
      </c>
      <c r="AZ20" s="35">
        <f t="shared" si="4"/>
        <v>0</v>
      </c>
      <c r="BA20" s="35">
        <f t="shared" si="5"/>
        <v>0</v>
      </c>
      <c r="BB20" s="36">
        <f t="shared" si="6"/>
        <v>1</v>
      </c>
    </row>
    <row r="21" spans="1:54" ht="15.75" thickBot="1">
      <c r="A21" s="55">
        <v>12</v>
      </c>
      <c r="B21" s="57"/>
      <c r="C21" s="73"/>
      <c r="D21" s="58"/>
      <c r="E21" s="59"/>
      <c r="F21" s="59"/>
      <c r="G21" s="83"/>
      <c r="H21" s="59"/>
      <c r="I21" s="65"/>
      <c r="J21" s="58"/>
      <c r="K21" s="59"/>
      <c r="L21" s="59"/>
      <c r="M21" s="59"/>
      <c r="N21" s="59"/>
      <c r="O21" s="66"/>
      <c r="P21" s="58"/>
      <c r="Q21" s="59"/>
      <c r="R21" s="59"/>
      <c r="S21" s="83"/>
      <c r="T21" s="59"/>
      <c r="U21" s="65"/>
      <c r="V21" s="58"/>
      <c r="W21" s="59"/>
      <c r="X21" s="59"/>
      <c r="Y21" s="83"/>
      <c r="Z21" s="59"/>
      <c r="AA21" s="65"/>
      <c r="AB21" s="58"/>
      <c r="AC21" s="59"/>
      <c r="AD21" s="59"/>
      <c r="AE21" s="83"/>
      <c r="AF21" s="59"/>
      <c r="AG21" s="65"/>
      <c r="AH21" s="58"/>
      <c r="AI21" s="59"/>
      <c r="AJ21" s="59"/>
      <c r="AK21" s="65"/>
      <c r="AL21" s="58"/>
      <c r="AM21" s="59"/>
      <c r="AN21" s="59"/>
      <c r="AO21" s="65"/>
      <c r="AP21" s="58"/>
      <c r="AQ21" s="59"/>
      <c r="AR21" s="65"/>
      <c r="AS21" s="89">
        <f t="shared" si="7"/>
        <v>0</v>
      </c>
      <c r="AT21" s="89">
        <f t="shared" si="8"/>
        <v>0</v>
      </c>
      <c r="AU21" s="68">
        <f t="shared" si="9"/>
        <v>0</v>
      </c>
      <c r="AV21" s="69">
        <f t="shared" si="0"/>
        <v>0</v>
      </c>
      <c r="AW21" s="77">
        <f t="shared" si="1"/>
        <v>0</v>
      </c>
      <c r="AX21" s="35" t="str">
        <f t="shared" si="2"/>
        <v>Fail</v>
      </c>
      <c r="AY21" s="69">
        <f t="shared" si="3"/>
        <v>0</v>
      </c>
      <c r="AZ21" s="35">
        <f t="shared" si="4"/>
        <v>0</v>
      </c>
      <c r="BA21" s="35">
        <f t="shared" si="5"/>
        <v>0</v>
      </c>
      <c r="BB21" s="36">
        <f t="shared" si="6"/>
        <v>1</v>
      </c>
    </row>
    <row r="22" spans="1:54" ht="15.75" thickBot="1">
      <c r="A22" s="55">
        <v>13</v>
      </c>
      <c r="B22" s="57"/>
      <c r="C22" s="73"/>
      <c r="D22" s="58"/>
      <c r="E22" s="59"/>
      <c r="F22" s="59"/>
      <c r="G22" s="83"/>
      <c r="H22" s="59"/>
      <c r="I22" s="65"/>
      <c r="J22" s="58"/>
      <c r="K22" s="59"/>
      <c r="L22" s="59"/>
      <c r="M22" s="59"/>
      <c r="N22" s="59"/>
      <c r="O22" s="65"/>
      <c r="P22" s="58"/>
      <c r="Q22" s="59"/>
      <c r="R22" s="59"/>
      <c r="S22" s="83"/>
      <c r="T22" s="59"/>
      <c r="U22" s="65"/>
      <c r="V22" s="58"/>
      <c r="W22" s="59"/>
      <c r="X22" s="59"/>
      <c r="Y22" s="83"/>
      <c r="Z22" s="59"/>
      <c r="AA22" s="65"/>
      <c r="AB22" s="58"/>
      <c r="AC22" s="59"/>
      <c r="AD22" s="59"/>
      <c r="AE22" s="83"/>
      <c r="AF22" s="59"/>
      <c r="AG22" s="65"/>
      <c r="AH22" s="58"/>
      <c r="AI22" s="59"/>
      <c r="AJ22" s="59"/>
      <c r="AK22" s="65"/>
      <c r="AL22" s="58"/>
      <c r="AM22" s="59"/>
      <c r="AN22" s="59"/>
      <c r="AO22" s="65"/>
      <c r="AP22" s="58"/>
      <c r="AQ22" s="59"/>
      <c r="AR22" s="65"/>
      <c r="AS22" s="89">
        <f t="shared" si="7"/>
        <v>0</v>
      </c>
      <c r="AT22" s="89">
        <f t="shared" si="8"/>
        <v>0</v>
      </c>
      <c r="AU22" s="68">
        <f t="shared" si="9"/>
        <v>0</v>
      </c>
      <c r="AV22" s="69">
        <f t="shared" si="0"/>
        <v>0</v>
      </c>
      <c r="AW22" s="77">
        <f t="shared" si="1"/>
        <v>0</v>
      </c>
      <c r="AX22" s="35" t="str">
        <f t="shared" si="2"/>
        <v>Fail</v>
      </c>
      <c r="AY22" s="69">
        <f t="shared" si="3"/>
        <v>0</v>
      </c>
      <c r="AZ22" s="35">
        <f t="shared" si="4"/>
        <v>0</v>
      </c>
      <c r="BA22" s="35">
        <f t="shared" si="5"/>
        <v>0</v>
      </c>
      <c r="BB22" s="36">
        <f t="shared" si="6"/>
        <v>1</v>
      </c>
    </row>
    <row r="23" spans="1:54" ht="15.75" thickBot="1">
      <c r="A23" s="55">
        <v>14</v>
      </c>
      <c r="B23" s="57"/>
      <c r="C23" s="73"/>
      <c r="D23" s="58"/>
      <c r="E23" s="59"/>
      <c r="F23" s="59"/>
      <c r="G23" s="83"/>
      <c r="H23" s="59"/>
      <c r="I23" s="65"/>
      <c r="J23" s="58"/>
      <c r="K23" s="59"/>
      <c r="L23" s="59"/>
      <c r="M23" s="59"/>
      <c r="N23" s="59"/>
      <c r="O23" s="65"/>
      <c r="P23" s="58"/>
      <c r="Q23" s="59"/>
      <c r="R23" s="59"/>
      <c r="S23" s="83"/>
      <c r="T23" s="59"/>
      <c r="U23" s="65"/>
      <c r="V23" s="58"/>
      <c r="W23" s="59"/>
      <c r="X23" s="59"/>
      <c r="Y23" s="83"/>
      <c r="Z23" s="59"/>
      <c r="AA23" s="65"/>
      <c r="AB23" s="58"/>
      <c r="AC23" s="59"/>
      <c r="AD23" s="59"/>
      <c r="AE23" s="83"/>
      <c r="AF23" s="59"/>
      <c r="AG23" s="65"/>
      <c r="AH23" s="58"/>
      <c r="AI23" s="59"/>
      <c r="AJ23" s="59"/>
      <c r="AK23" s="65"/>
      <c r="AL23" s="58"/>
      <c r="AM23" s="59"/>
      <c r="AN23" s="59"/>
      <c r="AO23" s="66"/>
      <c r="AP23" s="58"/>
      <c r="AQ23" s="59"/>
      <c r="AR23" s="65"/>
      <c r="AS23" s="89">
        <f t="shared" si="7"/>
        <v>0</v>
      </c>
      <c r="AT23" s="89">
        <f t="shared" si="8"/>
        <v>0</v>
      </c>
      <c r="AU23" s="68">
        <f t="shared" si="9"/>
        <v>0</v>
      </c>
      <c r="AV23" s="69">
        <f t="shared" si="0"/>
        <v>0</v>
      </c>
      <c r="AW23" s="77">
        <f t="shared" si="1"/>
        <v>0</v>
      </c>
      <c r="AX23" s="35" t="str">
        <f t="shared" si="2"/>
        <v>Fail</v>
      </c>
      <c r="AY23" s="69">
        <f t="shared" si="3"/>
        <v>0</v>
      </c>
      <c r="AZ23" s="35">
        <f t="shared" si="4"/>
        <v>0</v>
      </c>
      <c r="BA23" s="35">
        <f t="shared" si="5"/>
        <v>0</v>
      </c>
      <c r="BB23" s="36">
        <f t="shared" si="6"/>
        <v>1</v>
      </c>
    </row>
    <row r="24" spans="1:54" ht="15.75" thickBot="1">
      <c r="A24" s="55">
        <v>15</v>
      </c>
      <c r="B24" s="57"/>
      <c r="C24" s="73"/>
      <c r="D24" s="58"/>
      <c r="E24" s="59"/>
      <c r="F24" s="59"/>
      <c r="G24" s="83"/>
      <c r="H24" s="59"/>
      <c r="I24" s="65"/>
      <c r="J24" s="58"/>
      <c r="K24" s="59"/>
      <c r="L24" s="59"/>
      <c r="M24" s="59"/>
      <c r="N24" s="59"/>
      <c r="O24" s="65"/>
      <c r="P24" s="58"/>
      <c r="Q24" s="59"/>
      <c r="R24" s="59"/>
      <c r="S24" s="83"/>
      <c r="T24" s="59"/>
      <c r="U24" s="65"/>
      <c r="V24" s="58"/>
      <c r="W24" s="59"/>
      <c r="X24" s="59"/>
      <c r="Y24" s="83"/>
      <c r="Z24" s="59"/>
      <c r="AA24" s="65"/>
      <c r="AB24" s="58"/>
      <c r="AC24" s="59"/>
      <c r="AD24" s="59"/>
      <c r="AE24" s="83"/>
      <c r="AF24" s="59"/>
      <c r="AG24" s="65"/>
      <c r="AH24" s="58"/>
      <c r="AI24" s="59"/>
      <c r="AJ24" s="59"/>
      <c r="AK24" s="65"/>
      <c r="AL24" s="58"/>
      <c r="AM24" s="59"/>
      <c r="AN24" s="59"/>
      <c r="AO24" s="65"/>
      <c r="AP24" s="58"/>
      <c r="AQ24" s="59"/>
      <c r="AR24" s="65"/>
      <c r="AS24" s="89">
        <f t="shared" si="7"/>
        <v>0</v>
      </c>
      <c r="AT24" s="89">
        <f t="shared" si="8"/>
        <v>0</v>
      </c>
      <c r="AU24" s="68">
        <f t="shared" si="9"/>
        <v>0</v>
      </c>
      <c r="AV24" s="69">
        <f t="shared" si="0"/>
        <v>0</v>
      </c>
      <c r="AW24" s="77">
        <f t="shared" si="1"/>
        <v>0</v>
      </c>
      <c r="AX24" s="35" t="str">
        <f t="shared" si="2"/>
        <v>Fail</v>
      </c>
      <c r="AY24" s="69">
        <f t="shared" si="3"/>
        <v>0</v>
      </c>
      <c r="AZ24" s="35">
        <f t="shared" si="4"/>
        <v>0</v>
      </c>
      <c r="BA24" s="35">
        <f t="shared" si="5"/>
        <v>0</v>
      </c>
      <c r="BB24" s="36">
        <f t="shared" si="6"/>
        <v>1</v>
      </c>
    </row>
    <row r="25" spans="1:54" ht="15.75" thickBot="1">
      <c r="A25" s="55">
        <v>16</v>
      </c>
      <c r="B25" s="57"/>
      <c r="C25" s="73"/>
      <c r="D25" s="58"/>
      <c r="E25" s="59"/>
      <c r="F25" s="59"/>
      <c r="G25" s="83"/>
      <c r="H25" s="59"/>
      <c r="I25" s="65"/>
      <c r="J25" s="58"/>
      <c r="K25" s="59"/>
      <c r="L25" s="59"/>
      <c r="M25" s="59"/>
      <c r="N25" s="59"/>
      <c r="O25" s="65"/>
      <c r="P25" s="58"/>
      <c r="Q25" s="59"/>
      <c r="R25" s="59"/>
      <c r="S25" s="83"/>
      <c r="T25" s="59"/>
      <c r="U25" s="65"/>
      <c r="V25" s="58"/>
      <c r="W25" s="59"/>
      <c r="X25" s="59"/>
      <c r="Y25" s="83"/>
      <c r="Z25" s="59"/>
      <c r="AA25" s="65"/>
      <c r="AB25" s="58"/>
      <c r="AC25" s="59"/>
      <c r="AD25" s="59"/>
      <c r="AE25" s="83"/>
      <c r="AF25" s="59"/>
      <c r="AG25" s="65"/>
      <c r="AH25" s="58"/>
      <c r="AI25" s="59"/>
      <c r="AJ25" s="59"/>
      <c r="AK25" s="65"/>
      <c r="AL25" s="58"/>
      <c r="AM25" s="59"/>
      <c r="AN25" s="59"/>
      <c r="AO25" s="65"/>
      <c r="AP25" s="58"/>
      <c r="AQ25" s="59"/>
      <c r="AR25" s="65"/>
      <c r="AS25" s="89">
        <f t="shared" si="7"/>
        <v>0</v>
      </c>
      <c r="AT25" s="89">
        <f t="shared" si="8"/>
        <v>0</v>
      </c>
      <c r="AU25" s="68">
        <f t="shared" si="9"/>
        <v>0</v>
      </c>
      <c r="AV25" s="69">
        <f t="shared" si="0"/>
        <v>0</v>
      </c>
      <c r="AW25" s="77">
        <f t="shared" si="1"/>
        <v>0</v>
      </c>
      <c r="AX25" s="35" t="str">
        <f t="shared" si="2"/>
        <v>Fail</v>
      </c>
      <c r="AY25" s="69">
        <f t="shared" si="3"/>
        <v>0</v>
      </c>
      <c r="AZ25" s="35">
        <f t="shared" si="4"/>
        <v>0</v>
      </c>
      <c r="BA25" s="35">
        <f t="shared" si="5"/>
        <v>0</v>
      </c>
      <c r="BB25" s="36">
        <f t="shared" si="6"/>
        <v>1</v>
      </c>
    </row>
    <row r="26" spans="1:54" ht="15.75" thickBot="1">
      <c r="A26" s="55">
        <v>17</v>
      </c>
      <c r="B26" s="57"/>
      <c r="C26" s="73"/>
      <c r="D26" s="58"/>
      <c r="E26" s="59"/>
      <c r="F26" s="59"/>
      <c r="G26" s="83"/>
      <c r="H26" s="59"/>
      <c r="I26" s="65"/>
      <c r="J26" s="58"/>
      <c r="K26" s="59"/>
      <c r="L26" s="59"/>
      <c r="M26" s="59"/>
      <c r="N26" s="59"/>
      <c r="O26" s="66"/>
      <c r="P26" s="58"/>
      <c r="Q26" s="59"/>
      <c r="R26" s="59"/>
      <c r="S26" s="83"/>
      <c r="T26" s="59"/>
      <c r="U26" s="65"/>
      <c r="V26" s="58"/>
      <c r="W26" s="59"/>
      <c r="X26" s="59"/>
      <c r="Y26" s="83"/>
      <c r="Z26" s="59"/>
      <c r="AA26" s="65"/>
      <c r="AB26" s="58"/>
      <c r="AC26" s="59"/>
      <c r="AD26" s="59"/>
      <c r="AE26" s="83"/>
      <c r="AF26" s="59"/>
      <c r="AG26" s="66"/>
      <c r="AH26" s="58"/>
      <c r="AI26" s="59"/>
      <c r="AJ26" s="59"/>
      <c r="AK26" s="65"/>
      <c r="AL26" s="58"/>
      <c r="AM26" s="59"/>
      <c r="AN26" s="59"/>
      <c r="AO26" s="65"/>
      <c r="AP26" s="58"/>
      <c r="AQ26" s="59"/>
      <c r="AR26" s="65"/>
      <c r="AS26" s="89">
        <f t="shared" si="7"/>
        <v>0</v>
      </c>
      <c r="AT26" s="89">
        <f t="shared" si="8"/>
        <v>0</v>
      </c>
      <c r="AU26" s="68">
        <f t="shared" si="9"/>
        <v>0</v>
      </c>
      <c r="AV26" s="69">
        <f t="shared" si="0"/>
        <v>0</v>
      </c>
      <c r="AW26" s="77">
        <f t="shared" si="1"/>
        <v>0</v>
      </c>
      <c r="AX26" s="35" t="str">
        <f t="shared" si="2"/>
        <v>Fail</v>
      </c>
      <c r="AY26" s="69">
        <f t="shared" si="3"/>
        <v>0</v>
      </c>
      <c r="AZ26" s="35">
        <f t="shared" si="4"/>
        <v>0</v>
      </c>
      <c r="BA26" s="35">
        <f t="shared" si="5"/>
        <v>0</v>
      </c>
      <c r="BB26" s="36">
        <f t="shared" si="6"/>
        <v>1</v>
      </c>
    </row>
    <row r="27" spans="1:54" ht="15.75" thickBot="1">
      <c r="A27" s="55">
        <v>18</v>
      </c>
      <c r="B27" s="57"/>
      <c r="C27" s="73"/>
      <c r="D27" s="58"/>
      <c r="E27" s="59"/>
      <c r="F27" s="59"/>
      <c r="G27" s="83"/>
      <c r="H27" s="59"/>
      <c r="I27" s="65"/>
      <c r="J27" s="58"/>
      <c r="K27" s="59"/>
      <c r="L27" s="59"/>
      <c r="M27" s="59"/>
      <c r="N27" s="59"/>
      <c r="O27" s="66"/>
      <c r="P27" s="58"/>
      <c r="Q27" s="59"/>
      <c r="R27" s="59"/>
      <c r="S27" s="83"/>
      <c r="T27" s="59"/>
      <c r="U27" s="65"/>
      <c r="V27" s="58"/>
      <c r="W27" s="59"/>
      <c r="X27" s="59"/>
      <c r="Y27" s="83"/>
      <c r="Z27" s="59"/>
      <c r="AA27" s="65"/>
      <c r="AB27" s="58"/>
      <c r="AC27" s="59"/>
      <c r="AD27" s="59"/>
      <c r="AE27" s="83"/>
      <c r="AF27" s="59"/>
      <c r="AG27" s="66"/>
      <c r="AH27" s="58"/>
      <c r="AI27" s="59"/>
      <c r="AJ27" s="59"/>
      <c r="AK27" s="65"/>
      <c r="AL27" s="58"/>
      <c r="AM27" s="59"/>
      <c r="AN27" s="59"/>
      <c r="AO27" s="65"/>
      <c r="AP27" s="58"/>
      <c r="AQ27" s="59"/>
      <c r="AR27" s="65"/>
      <c r="AS27" s="89">
        <f t="shared" si="7"/>
        <v>0</v>
      </c>
      <c r="AT27" s="89">
        <f t="shared" si="8"/>
        <v>0</v>
      </c>
      <c r="AU27" s="68">
        <f t="shared" si="9"/>
        <v>0</v>
      </c>
      <c r="AV27" s="69">
        <f t="shared" si="0"/>
        <v>0</v>
      </c>
      <c r="AW27" s="77">
        <f t="shared" si="1"/>
        <v>0</v>
      </c>
      <c r="AX27" s="35" t="str">
        <f t="shared" si="2"/>
        <v>Fail</v>
      </c>
      <c r="AY27" s="69">
        <f t="shared" si="3"/>
        <v>0</v>
      </c>
      <c r="AZ27" s="35">
        <f t="shared" si="4"/>
        <v>0</v>
      </c>
      <c r="BA27" s="35">
        <f t="shared" si="5"/>
        <v>0</v>
      </c>
      <c r="BB27" s="36">
        <f t="shared" si="6"/>
        <v>1</v>
      </c>
    </row>
    <row r="28" spans="1:54" ht="15.75" thickBot="1">
      <c r="A28" s="55">
        <v>19</v>
      </c>
      <c r="B28" s="57"/>
      <c r="C28" s="73"/>
      <c r="D28" s="58"/>
      <c r="E28" s="59"/>
      <c r="F28" s="59"/>
      <c r="G28" s="83"/>
      <c r="H28" s="59"/>
      <c r="I28" s="65"/>
      <c r="J28" s="58"/>
      <c r="K28" s="59"/>
      <c r="L28" s="59"/>
      <c r="M28" s="59"/>
      <c r="N28" s="59"/>
      <c r="O28" s="66"/>
      <c r="P28" s="58"/>
      <c r="Q28" s="59"/>
      <c r="R28" s="59"/>
      <c r="S28" s="83"/>
      <c r="T28" s="59"/>
      <c r="U28" s="65"/>
      <c r="V28" s="58"/>
      <c r="W28" s="59"/>
      <c r="X28" s="59"/>
      <c r="Y28" s="83"/>
      <c r="Z28" s="59"/>
      <c r="AA28" s="65"/>
      <c r="AB28" s="58"/>
      <c r="AC28" s="59"/>
      <c r="AD28" s="59"/>
      <c r="AE28" s="83"/>
      <c r="AF28" s="59"/>
      <c r="AG28" s="65"/>
      <c r="AH28" s="58"/>
      <c r="AI28" s="59"/>
      <c r="AJ28" s="59"/>
      <c r="AK28" s="65"/>
      <c r="AL28" s="58"/>
      <c r="AM28" s="59"/>
      <c r="AN28" s="59"/>
      <c r="AO28" s="65"/>
      <c r="AP28" s="58"/>
      <c r="AQ28" s="59"/>
      <c r="AR28" s="65"/>
      <c r="AS28" s="89">
        <f t="shared" si="7"/>
        <v>0</v>
      </c>
      <c r="AT28" s="89">
        <f t="shared" si="8"/>
        <v>0</v>
      </c>
      <c r="AU28" s="68">
        <f t="shared" si="9"/>
        <v>0</v>
      </c>
      <c r="AV28" s="69">
        <f t="shared" si="0"/>
        <v>0</v>
      </c>
      <c r="AW28" s="77">
        <f t="shared" si="1"/>
        <v>0</v>
      </c>
      <c r="AX28" s="35" t="str">
        <f t="shared" si="2"/>
        <v>Fail</v>
      </c>
      <c r="AY28" s="69">
        <f t="shared" si="3"/>
        <v>0</v>
      </c>
      <c r="AZ28" s="35">
        <f t="shared" si="4"/>
        <v>0</v>
      </c>
      <c r="BA28" s="35">
        <f t="shared" si="5"/>
        <v>0</v>
      </c>
      <c r="BB28" s="36">
        <f t="shared" si="6"/>
        <v>1</v>
      </c>
    </row>
    <row r="29" spans="1:54" ht="15.75" thickBot="1">
      <c r="A29" s="55">
        <v>20</v>
      </c>
      <c r="B29" s="57"/>
      <c r="C29" s="73"/>
      <c r="D29" s="58"/>
      <c r="E29" s="59"/>
      <c r="F29" s="59"/>
      <c r="G29" s="83"/>
      <c r="H29" s="59"/>
      <c r="I29" s="65"/>
      <c r="J29" s="58"/>
      <c r="K29" s="59"/>
      <c r="L29" s="59"/>
      <c r="M29" s="59"/>
      <c r="N29" s="59"/>
      <c r="O29" s="65"/>
      <c r="P29" s="58"/>
      <c r="Q29" s="59"/>
      <c r="R29" s="59"/>
      <c r="S29" s="83"/>
      <c r="T29" s="59"/>
      <c r="U29" s="65"/>
      <c r="V29" s="58"/>
      <c r="W29" s="59"/>
      <c r="X29" s="59"/>
      <c r="Y29" s="83"/>
      <c r="Z29" s="59"/>
      <c r="AA29" s="65"/>
      <c r="AB29" s="58"/>
      <c r="AC29" s="59"/>
      <c r="AD29" s="59"/>
      <c r="AE29" s="83"/>
      <c r="AF29" s="59"/>
      <c r="AG29" s="65"/>
      <c r="AH29" s="58"/>
      <c r="AI29" s="59"/>
      <c r="AJ29" s="59"/>
      <c r="AK29" s="65"/>
      <c r="AL29" s="58"/>
      <c r="AM29" s="59"/>
      <c r="AN29" s="59"/>
      <c r="AO29" s="65"/>
      <c r="AP29" s="58"/>
      <c r="AQ29" s="59"/>
      <c r="AR29" s="65"/>
      <c r="AS29" s="89">
        <f t="shared" si="7"/>
        <v>0</v>
      </c>
      <c r="AT29" s="89">
        <f t="shared" si="8"/>
        <v>0</v>
      </c>
      <c r="AU29" s="68">
        <f t="shared" si="9"/>
        <v>0</v>
      </c>
      <c r="AV29" s="69">
        <f t="shared" si="0"/>
        <v>0</v>
      </c>
      <c r="AW29" s="77">
        <f t="shared" si="1"/>
        <v>0</v>
      </c>
      <c r="AX29" s="35" t="str">
        <f t="shared" si="2"/>
        <v>Fail</v>
      </c>
      <c r="AY29" s="69">
        <f t="shared" si="3"/>
        <v>0</v>
      </c>
      <c r="AZ29" s="35">
        <f t="shared" si="4"/>
        <v>0</v>
      </c>
      <c r="BA29" s="35">
        <f t="shared" si="5"/>
        <v>0</v>
      </c>
      <c r="BB29" s="36">
        <f t="shared" si="6"/>
        <v>1</v>
      </c>
    </row>
    <row r="30" spans="1:54" ht="15.75" thickBot="1">
      <c r="A30" s="55">
        <v>21</v>
      </c>
      <c r="B30" s="57"/>
      <c r="C30" s="73"/>
      <c r="D30" s="58"/>
      <c r="E30" s="59"/>
      <c r="F30" s="59"/>
      <c r="G30" s="83"/>
      <c r="H30" s="59"/>
      <c r="I30" s="65"/>
      <c r="J30" s="58"/>
      <c r="K30" s="59"/>
      <c r="L30" s="59"/>
      <c r="M30" s="59"/>
      <c r="N30" s="59"/>
      <c r="O30" s="65"/>
      <c r="P30" s="58"/>
      <c r="Q30" s="59"/>
      <c r="R30" s="59"/>
      <c r="S30" s="83"/>
      <c r="T30" s="59"/>
      <c r="U30" s="65"/>
      <c r="V30" s="58"/>
      <c r="W30" s="59"/>
      <c r="X30" s="59"/>
      <c r="Y30" s="83"/>
      <c r="Z30" s="59"/>
      <c r="AA30" s="65"/>
      <c r="AB30" s="58"/>
      <c r="AC30" s="59"/>
      <c r="AD30" s="59"/>
      <c r="AE30" s="83"/>
      <c r="AF30" s="59"/>
      <c r="AG30" s="65"/>
      <c r="AH30" s="58"/>
      <c r="AI30" s="59"/>
      <c r="AJ30" s="59"/>
      <c r="AK30" s="65"/>
      <c r="AL30" s="58"/>
      <c r="AM30" s="59"/>
      <c r="AN30" s="59"/>
      <c r="AO30" s="65"/>
      <c r="AP30" s="58"/>
      <c r="AQ30" s="59"/>
      <c r="AR30" s="65"/>
      <c r="AS30" s="89">
        <f t="shared" si="7"/>
        <v>0</v>
      </c>
      <c r="AT30" s="89">
        <f t="shared" si="8"/>
        <v>0</v>
      </c>
      <c r="AU30" s="68">
        <f t="shared" si="9"/>
        <v>0</v>
      </c>
      <c r="AV30" s="69">
        <f t="shared" si="0"/>
        <v>0</v>
      </c>
      <c r="AW30" s="77">
        <f t="shared" si="1"/>
        <v>0</v>
      </c>
      <c r="AX30" s="35" t="str">
        <f t="shared" si="2"/>
        <v>Fail</v>
      </c>
      <c r="AY30" s="69">
        <f t="shared" si="3"/>
        <v>0</v>
      </c>
      <c r="AZ30" s="35">
        <f t="shared" si="4"/>
        <v>0</v>
      </c>
      <c r="BA30" s="35">
        <f t="shared" si="5"/>
        <v>0</v>
      </c>
      <c r="BB30" s="36">
        <f t="shared" si="6"/>
        <v>1</v>
      </c>
    </row>
    <row r="31" spans="1:54" ht="15.75" thickBot="1">
      <c r="A31" s="55">
        <v>22</v>
      </c>
      <c r="B31" s="57"/>
      <c r="C31" s="73"/>
      <c r="D31" s="58"/>
      <c r="E31" s="59"/>
      <c r="F31" s="59"/>
      <c r="G31" s="83"/>
      <c r="H31" s="59"/>
      <c r="I31" s="65"/>
      <c r="J31" s="58"/>
      <c r="K31" s="59"/>
      <c r="L31" s="59"/>
      <c r="M31" s="59"/>
      <c r="N31" s="59"/>
      <c r="O31" s="65"/>
      <c r="P31" s="58"/>
      <c r="Q31" s="59"/>
      <c r="R31" s="59"/>
      <c r="S31" s="83"/>
      <c r="T31" s="59"/>
      <c r="U31" s="65"/>
      <c r="V31" s="58"/>
      <c r="W31" s="59"/>
      <c r="X31" s="59"/>
      <c r="Y31" s="83"/>
      <c r="Z31" s="59"/>
      <c r="AA31" s="65"/>
      <c r="AB31" s="58"/>
      <c r="AC31" s="59"/>
      <c r="AD31" s="59"/>
      <c r="AE31" s="83"/>
      <c r="AF31" s="59"/>
      <c r="AG31" s="65"/>
      <c r="AH31" s="58"/>
      <c r="AI31" s="59"/>
      <c r="AJ31" s="59"/>
      <c r="AK31" s="65"/>
      <c r="AL31" s="58"/>
      <c r="AM31" s="59"/>
      <c r="AN31" s="59"/>
      <c r="AO31" s="65"/>
      <c r="AP31" s="58"/>
      <c r="AQ31" s="59"/>
      <c r="AR31" s="65"/>
      <c r="AS31" s="89">
        <f t="shared" si="7"/>
        <v>0</v>
      </c>
      <c r="AT31" s="89">
        <f t="shared" si="8"/>
        <v>0</v>
      </c>
      <c r="AU31" s="68">
        <f t="shared" si="9"/>
        <v>0</v>
      </c>
      <c r="AV31" s="69">
        <f t="shared" si="0"/>
        <v>0</v>
      </c>
      <c r="AW31" s="77">
        <f t="shared" si="1"/>
        <v>0</v>
      </c>
      <c r="AX31" s="35" t="str">
        <f t="shared" si="2"/>
        <v>Fail</v>
      </c>
      <c r="AY31" s="69">
        <f t="shared" si="3"/>
        <v>0</v>
      </c>
      <c r="AZ31" s="35">
        <f t="shared" si="4"/>
        <v>0</v>
      </c>
      <c r="BA31" s="35">
        <f t="shared" si="5"/>
        <v>0</v>
      </c>
      <c r="BB31" s="36">
        <f t="shared" si="6"/>
        <v>1</v>
      </c>
    </row>
    <row r="32" spans="1:54" ht="15.75" thickBot="1">
      <c r="A32" s="55">
        <v>23</v>
      </c>
      <c r="B32" s="57"/>
      <c r="C32" s="73"/>
      <c r="D32" s="58"/>
      <c r="E32" s="59"/>
      <c r="F32" s="59"/>
      <c r="G32" s="83"/>
      <c r="H32" s="59"/>
      <c r="I32" s="65"/>
      <c r="J32" s="58"/>
      <c r="K32" s="59"/>
      <c r="L32" s="59"/>
      <c r="M32" s="59"/>
      <c r="N32" s="59"/>
      <c r="O32" s="65"/>
      <c r="P32" s="58"/>
      <c r="Q32" s="59"/>
      <c r="R32" s="59"/>
      <c r="S32" s="83"/>
      <c r="T32" s="59"/>
      <c r="U32" s="65"/>
      <c r="V32" s="58"/>
      <c r="W32" s="59"/>
      <c r="X32" s="59"/>
      <c r="Y32" s="83"/>
      <c r="Z32" s="59"/>
      <c r="AA32" s="65"/>
      <c r="AB32" s="58"/>
      <c r="AC32" s="59"/>
      <c r="AD32" s="59"/>
      <c r="AE32" s="83"/>
      <c r="AF32" s="59"/>
      <c r="AG32" s="65"/>
      <c r="AH32" s="58"/>
      <c r="AI32" s="59"/>
      <c r="AJ32" s="59"/>
      <c r="AK32" s="65"/>
      <c r="AL32" s="58"/>
      <c r="AM32" s="59"/>
      <c r="AN32" s="59"/>
      <c r="AO32" s="65"/>
      <c r="AP32" s="58"/>
      <c r="AQ32" s="59"/>
      <c r="AR32" s="65"/>
      <c r="AS32" s="89">
        <f t="shared" si="7"/>
        <v>0</v>
      </c>
      <c r="AT32" s="89">
        <f t="shared" si="8"/>
        <v>0</v>
      </c>
      <c r="AU32" s="68">
        <f t="shared" si="9"/>
        <v>0</v>
      </c>
      <c r="AV32" s="69">
        <f t="shared" si="0"/>
        <v>0</v>
      </c>
      <c r="AW32" s="77">
        <f t="shared" si="1"/>
        <v>0</v>
      </c>
      <c r="AX32" s="35" t="str">
        <f t="shared" si="2"/>
        <v>Fail</v>
      </c>
      <c r="AY32" s="69">
        <f t="shared" si="3"/>
        <v>0</v>
      </c>
      <c r="AZ32" s="35">
        <f t="shared" si="4"/>
        <v>0</v>
      </c>
      <c r="BA32" s="35">
        <f t="shared" si="5"/>
        <v>0</v>
      </c>
      <c r="BB32" s="36">
        <f t="shared" si="6"/>
        <v>1</v>
      </c>
    </row>
    <row r="33" spans="1:54" ht="15.75" thickBot="1">
      <c r="A33" s="55">
        <v>24</v>
      </c>
      <c r="B33" s="57"/>
      <c r="C33" s="73"/>
      <c r="D33" s="58"/>
      <c r="E33" s="59"/>
      <c r="F33" s="59"/>
      <c r="G33" s="83"/>
      <c r="H33" s="59"/>
      <c r="I33" s="65"/>
      <c r="J33" s="58"/>
      <c r="K33" s="59"/>
      <c r="L33" s="59"/>
      <c r="M33" s="59"/>
      <c r="N33" s="59"/>
      <c r="O33" s="65"/>
      <c r="P33" s="58"/>
      <c r="Q33" s="59"/>
      <c r="R33" s="59"/>
      <c r="S33" s="83"/>
      <c r="T33" s="59"/>
      <c r="U33" s="65"/>
      <c r="V33" s="58"/>
      <c r="W33" s="59"/>
      <c r="X33" s="59"/>
      <c r="Y33" s="83"/>
      <c r="Z33" s="59"/>
      <c r="AA33" s="65"/>
      <c r="AB33" s="58"/>
      <c r="AC33" s="59"/>
      <c r="AD33" s="59"/>
      <c r="AE33" s="83"/>
      <c r="AF33" s="59"/>
      <c r="AG33" s="65"/>
      <c r="AH33" s="58"/>
      <c r="AI33" s="59"/>
      <c r="AJ33" s="59"/>
      <c r="AK33" s="65"/>
      <c r="AL33" s="58"/>
      <c r="AM33" s="59"/>
      <c r="AN33" s="59"/>
      <c r="AO33" s="65"/>
      <c r="AP33" s="58"/>
      <c r="AQ33" s="59"/>
      <c r="AR33" s="65"/>
      <c r="AS33" s="89">
        <f t="shared" si="7"/>
        <v>0</v>
      </c>
      <c r="AT33" s="89">
        <f t="shared" si="8"/>
        <v>0</v>
      </c>
      <c r="AU33" s="68">
        <f t="shared" si="9"/>
        <v>0</v>
      </c>
      <c r="AV33" s="69">
        <f t="shared" si="0"/>
        <v>0</v>
      </c>
      <c r="AW33" s="77">
        <f t="shared" si="1"/>
        <v>0</v>
      </c>
      <c r="AX33" s="35" t="str">
        <f t="shared" si="2"/>
        <v>Fail</v>
      </c>
      <c r="AY33" s="69">
        <f t="shared" si="3"/>
        <v>0</v>
      </c>
      <c r="AZ33" s="35">
        <f t="shared" si="4"/>
        <v>0</v>
      </c>
      <c r="BA33" s="35">
        <f t="shared" si="5"/>
        <v>0</v>
      </c>
      <c r="BB33" s="36">
        <f t="shared" si="6"/>
        <v>1</v>
      </c>
    </row>
    <row r="34" spans="1:54" ht="15.75" thickBot="1">
      <c r="A34" s="55">
        <v>25</v>
      </c>
      <c r="B34" s="57"/>
      <c r="C34" s="73"/>
      <c r="D34" s="58"/>
      <c r="E34" s="59"/>
      <c r="F34" s="59"/>
      <c r="G34" s="83"/>
      <c r="H34" s="59"/>
      <c r="I34" s="65"/>
      <c r="J34" s="58"/>
      <c r="K34" s="59"/>
      <c r="L34" s="59"/>
      <c r="M34" s="59"/>
      <c r="N34" s="59"/>
      <c r="O34" s="66"/>
      <c r="P34" s="58"/>
      <c r="Q34" s="59"/>
      <c r="R34" s="59"/>
      <c r="S34" s="83"/>
      <c r="T34" s="59"/>
      <c r="U34" s="65"/>
      <c r="V34" s="58"/>
      <c r="W34" s="59"/>
      <c r="X34" s="59"/>
      <c r="Y34" s="83"/>
      <c r="Z34" s="59"/>
      <c r="AA34" s="65"/>
      <c r="AB34" s="58"/>
      <c r="AC34" s="59"/>
      <c r="AD34" s="59"/>
      <c r="AE34" s="83"/>
      <c r="AF34" s="59"/>
      <c r="AG34" s="66"/>
      <c r="AH34" s="58"/>
      <c r="AI34" s="59"/>
      <c r="AJ34" s="59"/>
      <c r="AK34" s="65"/>
      <c r="AL34" s="58"/>
      <c r="AM34" s="59"/>
      <c r="AN34" s="59"/>
      <c r="AO34" s="65"/>
      <c r="AP34" s="58"/>
      <c r="AQ34" s="59"/>
      <c r="AR34" s="65"/>
      <c r="AS34" s="89">
        <f t="shared" si="7"/>
        <v>0</v>
      </c>
      <c r="AT34" s="89">
        <f t="shared" si="8"/>
        <v>0</v>
      </c>
      <c r="AU34" s="68">
        <f t="shared" si="9"/>
        <v>0</v>
      </c>
      <c r="AV34" s="69">
        <f t="shared" si="0"/>
        <v>0</v>
      </c>
      <c r="AW34" s="77">
        <f t="shared" si="1"/>
        <v>0</v>
      </c>
      <c r="AX34" s="35" t="str">
        <f t="shared" si="2"/>
        <v>Fail</v>
      </c>
      <c r="AY34" s="69">
        <f t="shared" si="3"/>
        <v>0</v>
      </c>
      <c r="AZ34" s="35">
        <f t="shared" si="4"/>
        <v>0</v>
      </c>
      <c r="BA34" s="35">
        <f t="shared" si="5"/>
        <v>0</v>
      </c>
      <c r="BB34" s="36">
        <f t="shared" si="6"/>
        <v>1</v>
      </c>
    </row>
    <row r="35" spans="1:54" ht="15.75" thickBot="1">
      <c r="A35" s="55">
        <v>26</v>
      </c>
      <c r="B35" s="57"/>
      <c r="C35" s="73"/>
      <c r="D35" s="58"/>
      <c r="E35" s="59"/>
      <c r="F35" s="59"/>
      <c r="G35" s="83"/>
      <c r="H35" s="59"/>
      <c r="I35" s="65"/>
      <c r="J35" s="58"/>
      <c r="K35" s="59"/>
      <c r="L35" s="59"/>
      <c r="M35" s="59"/>
      <c r="N35" s="59"/>
      <c r="O35" s="65"/>
      <c r="P35" s="58"/>
      <c r="Q35" s="59"/>
      <c r="R35" s="59"/>
      <c r="S35" s="83"/>
      <c r="T35" s="59"/>
      <c r="U35" s="65"/>
      <c r="V35" s="58"/>
      <c r="W35" s="59"/>
      <c r="X35" s="59"/>
      <c r="Y35" s="83"/>
      <c r="Z35" s="59"/>
      <c r="AA35" s="65"/>
      <c r="AB35" s="58"/>
      <c r="AC35" s="59"/>
      <c r="AD35" s="59"/>
      <c r="AE35" s="83"/>
      <c r="AF35" s="59"/>
      <c r="AG35" s="65"/>
      <c r="AH35" s="58"/>
      <c r="AI35" s="59"/>
      <c r="AJ35" s="59"/>
      <c r="AK35" s="65"/>
      <c r="AL35" s="58"/>
      <c r="AM35" s="59"/>
      <c r="AN35" s="59"/>
      <c r="AO35" s="65"/>
      <c r="AP35" s="58"/>
      <c r="AQ35" s="59"/>
      <c r="AR35" s="65"/>
      <c r="AS35" s="89">
        <f t="shared" si="7"/>
        <v>0</v>
      </c>
      <c r="AT35" s="89">
        <f t="shared" si="8"/>
        <v>0</v>
      </c>
      <c r="AU35" s="68">
        <f t="shared" si="9"/>
        <v>0</v>
      </c>
      <c r="AV35" s="69">
        <f t="shared" si="0"/>
        <v>0</v>
      </c>
      <c r="AW35" s="77">
        <f t="shared" si="1"/>
        <v>0</v>
      </c>
      <c r="AX35" s="35" t="str">
        <f t="shared" si="2"/>
        <v>Fail</v>
      </c>
      <c r="AY35" s="69">
        <f t="shared" si="3"/>
        <v>0</v>
      </c>
      <c r="AZ35" s="35">
        <f t="shared" si="4"/>
        <v>0</v>
      </c>
      <c r="BA35" s="35">
        <f t="shared" si="5"/>
        <v>0</v>
      </c>
      <c r="BB35" s="36">
        <f t="shared" si="6"/>
        <v>1</v>
      </c>
    </row>
    <row r="36" spans="1:54" ht="15.75" thickBot="1">
      <c r="A36" s="55">
        <v>27</v>
      </c>
      <c r="B36" s="57"/>
      <c r="C36" s="73"/>
      <c r="D36" s="58"/>
      <c r="E36" s="59"/>
      <c r="F36" s="59"/>
      <c r="G36" s="83"/>
      <c r="H36" s="59"/>
      <c r="I36" s="65"/>
      <c r="J36" s="58"/>
      <c r="K36" s="59"/>
      <c r="L36" s="59"/>
      <c r="M36" s="59"/>
      <c r="N36" s="59"/>
      <c r="O36" s="65"/>
      <c r="P36" s="58"/>
      <c r="Q36" s="59"/>
      <c r="R36" s="59"/>
      <c r="S36" s="83"/>
      <c r="T36" s="59"/>
      <c r="U36" s="65"/>
      <c r="V36" s="58"/>
      <c r="W36" s="59"/>
      <c r="X36" s="59"/>
      <c r="Y36" s="83"/>
      <c r="Z36" s="59"/>
      <c r="AA36" s="65"/>
      <c r="AB36" s="58"/>
      <c r="AC36" s="59"/>
      <c r="AD36" s="59"/>
      <c r="AE36" s="83"/>
      <c r="AF36" s="59"/>
      <c r="AG36" s="65"/>
      <c r="AH36" s="58"/>
      <c r="AI36" s="59"/>
      <c r="AJ36" s="59"/>
      <c r="AK36" s="65"/>
      <c r="AL36" s="58"/>
      <c r="AM36" s="59"/>
      <c r="AN36" s="59"/>
      <c r="AO36" s="65"/>
      <c r="AP36" s="58"/>
      <c r="AQ36" s="59"/>
      <c r="AR36" s="65"/>
      <c r="AS36" s="89">
        <f t="shared" si="7"/>
        <v>0</v>
      </c>
      <c r="AT36" s="89">
        <f t="shared" si="8"/>
        <v>0</v>
      </c>
      <c r="AU36" s="68">
        <f t="shared" si="9"/>
        <v>0</v>
      </c>
      <c r="AV36" s="69">
        <f t="shared" si="0"/>
        <v>0</v>
      </c>
      <c r="AW36" s="77">
        <f t="shared" si="1"/>
        <v>0</v>
      </c>
      <c r="AX36" s="35" t="str">
        <f t="shared" si="2"/>
        <v>Fail</v>
      </c>
      <c r="AY36" s="69">
        <f t="shared" si="3"/>
        <v>0</v>
      </c>
      <c r="AZ36" s="35">
        <f t="shared" si="4"/>
        <v>0</v>
      </c>
      <c r="BA36" s="35">
        <f t="shared" si="5"/>
        <v>0</v>
      </c>
      <c r="BB36" s="36">
        <f t="shared" si="6"/>
        <v>1</v>
      </c>
    </row>
    <row r="37" spans="1:54" ht="15.75" thickBot="1">
      <c r="A37" s="55">
        <v>28</v>
      </c>
      <c r="B37" s="57"/>
      <c r="C37" s="73"/>
      <c r="D37" s="58"/>
      <c r="E37" s="59"/>
      <c r="F37" s="59"/>
      <c r="G37" s="83"/>
      <c r="H37" s="59"/>
      <c r="I37" s="65"/>
      <c r="J37" s="58"/>
      <c r="K37" s="59"/>
      <c r="L37" s="59"/>
      <c r="M37" s="59"/>
      <c r="N37" s="59"/>
      <c r="O37" s="65"/>
      <c r="P37" s="58"/>
      <c r="Q37" s="59"/>
      <c r="R37" s="59"/>
      <c r="S37" s="83"/>
      <c r="T37" s="59"/>
      <c r="U37" s="65"/>
      <c r="V37" s="58"/>
      <c r="W37" s="59"/>
      <c r="X37" s="59"/>
      <c r="Y37" s="83"/>
      <c r="Z37" s="59"/>
      <c r="AA37" s="65"/>
      <c r="AB37" s="58"/>
      <c r="AC37" s="59"/>
      <c r="AD37" s="59"/>
      <c r="AE37" s="83"/>
      <c r="AF37" s="59"/>
      <c r="AG37" s="65"/>
      <c r="AH37" s="58"/>
      <c r="AI37" s="59"/>
      <c r="AJ37" s="59"/>
      <c r="AK37" s="65"/>
      <c r="AL37" s="58"/>
      <c r="AM37" s="59"/>
      <c r="AN37" s="59"/>
      <c r="AO37" s="65"/>
      <c r="AP37" s="58"/>
      <c r="AQ37" s="59"/>
      <c r="AR37" s="65"/>
      <c r="AS37" s="89">
        <f t="shared" si="7"/>
        <v>0</v>
      </c>
      <c r="AT37" s="89">
        <f t="shared" si="8"/>
        <v>0</v>
      </c>
      <c r="AU37" s="68">
        <f t="shared" si="9"/>
        <v>0</v>
      </c>
      <c r="AV37" s="69">
        <f t="shared" si="0"/>
        <v>0</v>
      </c>
      <c r="AW37" s="77">
        <f t="shared" si="1"/>
        <v>0</v>
      </c>
      <c r="AX37" s="35" t="str">
        <f t="shared" si="2"/>
        <v>Fail</v>
      </c>
      <c r="AY37" s="69">
        <f t="shared" si="3"/>
        <v>0</v>
      </c>
      <c r="AZ37" s="35">
        <f t="shared" si="4"/>
        <v>0</v>
      </c>
      <c r="BA37" s="35">
        <f t="shared" si="5"/>
        <v>0</v>
      </c>
      <c r="BB37" s="36">
        <f t="shared" si="6"/>
        <v>1</v>
      </c>
    </row>
    <row r="38" spans="1:54" ht="15.75" thickBot="1">
      <c r="A38" s="55">
        <v>29</v>
      </c>
      <c r="B38" s="57"/>
      <c r="C38" s="73"/>
      <c r="D38" s="58"/>
      <c r="E38" s="59"/>
      <c r="F38" s="59"/>
      <c r="G38" s="83"/>
      <c r="H38" s="59"/>
      <c r="I38" s="65"/>
      <c r="J38" s="58"/>
      <c r="K38" s="59"/>
      <c r="L38" s="59"/>
      <c r="M38" s="59"/>
      <c r="N38" s="59"/>
      <c r="O38" s="66"/>
      <c r="P38" s="58"/>
      <c r="Q38" s="59"/>
      <c r="R38" s="59"/>
      <c r="S38" s="83"/>
      <c r="T38" s="59"/>
      <c r="U38" s="65"/>
      <c r="V38" s="58"/>
      <c r="W38" s="59"/>
      <c r="X38" s="59"/>
      <c r="Y38" s="83"/>
      <c r="Z38" s="59"/>
      <c r="AA38" s="65"/>
      <c r="AB38" s="58"/>
      <c r="AC38" s="59"/>
      <c r="AD38" s="59"/>
      <c r="AE38" s="83"/>
      <c r="AF38" s="59"/>
      <c r="AG38" s="65"/>
      <c r="AH38" s="58"/>
      <c r="AI38" s="59"/>
      <c r="AJ38" s="59"/>
      <c r="AK38" s="65"/>
      <c r="AL38" s="58"/>
      <c r="AM38" s="59"/>
      <c r="AN38" s="59"/>
      <c r="AO38" s="65"/>
      <c r="AP38" s="58"/>
      <c r="AQ38" s="59"/>
      <c r="AR38" s="65"/>
      <c r="AS38" s="89">
        <f t="shared" si="7"/>
        <v>0</v>
      </c>
      <c r="AT38" s="89">
        <f t="shared" si="8"/>
        <v>0</v>
      </c>
      <c r="AU38" s="68">
        <f t="shared" si="9"/>
        <v>0</v>
      </c>
      <c r="AV38" s="69">
        <f t="shared" si="0"/>
        <v>0</v>
      </c>
      <c r="AW38" s="77">
        <f t="shared" si="1"/>
        <v>0</v>
      </c>
      <c r="AX38" s="35" t="str">
        <f t="shared" si="2"/>
        <v>Fail</v>
      </c>
      <c r="AY38" s="69">
        <f t="shared" si="3"/>
        <v>0</v>
      </c>
      <c r="AZ38" s="35">
        <f t="shared" si="4"/>
        <v>0</v>
      </c>
      <c r="BA38" s="35">
        <f t="shared" si="5"/>
        <v>0</v>
      </c>
      <c r="BB38" s="36">
        <f t="shared" si="6"/>
        <v>1</v>
      </c>
    </row>
    <row r="39" spans="1:54" ht="15.75" thickBot="1">
      <c r="A39" s="55">
        <v>30</v>
      </c>
      <c r="B39" s="57"/>
      <c r="C39" s="73"/>
      <c r="D39" s="58"/>
      <c r="E39" s="59"/>
      <c r="F39" s="59"/>
      <c r="G39" s="83"/>
      <c r="H39" s="59"/>
      <c r="I39" s="65"/>
      <c r="J39" s="58"/>
      <c r="K39" s="59"/>
      <c r="L39" s="59"/>
      <c r="M39" s="59"/>
      <c r="N39" s="59"/>
      <c r="O39" s="65"/>
      <c r="P39" s="58"/>
      <c r="Q39" s="59"/>
      <c r="R39" s="59"/>
      <c r="S39" s="83"/>
      <c r="T39" s="59"/>
      <c r="U39" s="65"/>
      <c r="V39" s="58"/>
      <c r="W39" s="59"/>
      <c r="X39" s="59"/>
      <c r="Y39" s="83"/>
      <c r="Z39" s="59"/>
      <c r="AA39" s="65"/>
      <c r="AB39" s="58"/>
      <c r="AC39" s="59"/>
      <c r="AD39" s="59"/>
      <c r="AE39" s="83"/>
      <c r="AF39" s="59"/>
      <c r="AG39" s="65"/>
      <c r="AH39" s="58"/>
      <c r="AI39" s="59"/>
      <c r="AJ39" s="59"/>
      <c r="AK39" s="65"/>
      <c r="AL39" s="58"/>
      <c r="AM39" s="59"/>
      <c r="AN39" s="59"/>
      <c r="AO39" s="65"/>
      <c r="AP39" s="58"/>
      <c r="AQ39" s="59"/>
      <c r="AR39" s="65"/>
      <c r="AS39" s="89">
        <f t="shared" si="7"/>
        <v>0</v>
      </c>
      <c r="AT39" s="89">
        <f t="shared" si="8"/>
        <v>0</v>
      </c>
      <c r="AU39" s="68">
        <f t="shared" si="9"/>
        <v>0</v>
      </c>
      <c r="AV39" s="69">
        <f t="shared" si="0"/>
        <v>0</v>
      </c>
      <c r="AW39" s="77">
        <f t="shared" si="1"/>
        <v>0</v>
      </c>
      <c r="AX39" s="35" t="str">
        <f t="shared" si="2"/>
        <v>Fail</v>
      </c>
      <c r="AY39" s="69">
        <f t="shared" si="3"/>
        <v>0</v>
      </c>
      <c r="AZ39" s="35">
        <f t="shared" si="4"/>
        <v>0</v>
      </c>
      <c r="BA39" s="35">
        <f t="shared" si="5"/>
        <v>0</v>
      </c>
      <c r="BB39" s="36">
        <f t="shared" si="6"/>
        <v>1</v>
      </c>
    </row>
    <row r="40" spans="1:54" ht="15.75" thickBot="1">
      <c r="A40" s="55">
        <v>31</v>
      </c>
      <c r="B40" s="57"/>
      <c r="C40" s="73"/>
      <c r="D40" s="58"/>
      <c r="E40" s="59"/>
      <c r="F40" s="59"/>
      <c r="G40" s="83"/>
      <c r="H40" s="59"/>
      <c r="I40" s="65"/>
      <c r="J40" s="58"/>
      <c r="K40" s="59"/>
      <c r="L40" s="59"/>
      <c r="M40" s="59"/>
      <c r="N40" s="59"/>
      <c r="O40" s="66"/>
      <c r="P40" s="58"/>
      <c r="Q40" s="59"/>
      <c r="R40" s="59"/>
      <c r="S40" s="83"/>
      <c r="T40" s="59"/>
      <c r="U40" s="65"/>
      <c r="V40" s="58"/>
      <c r="W40" s="59"/>
      <c r="X40" s="59"/>
      <c r="Y40" s="83"/>
      <c r="Z40" s="59"/>
      <c r="AA40" s="65"/>
      <c r="AB40" s="58"/>
      <c r="AC40" s="59"/>
      <c r="AD40" s="59"/>
      <c r="AE40" s="83"/>
      <c r="AF40" s="59"/>
      <c r="AG40" s="66"/>
      <c r="AH40" s="58"/>
      <c r="AI40" s="59"/>
      <c r="AJ40" s="59"/>
      <c r="AK40" s="65"/>
      <c r="AL40" s="58"/>
      <c r="AM40" s="59"/>
      <c r="AN40" s="59"/>
      <c r="AO40" s="66"/>
      <c r="AP40" s="58"/>
      <c r="AQ40" s="59"/>
      <c r="AR40" s="65"/>
      <c r="AS40" s="89">
        <f t="shared" si="7"/>
        <v>0</v>
      </c>
      <c r="AT40" s="89">
        <f t="shared" si="8"/>
        <v>0</v>
      </c>
      <c r="AU40" s="68">
        <f t="shared" si="9"/>
        <v>0</v>
      </c>
      <c r="AV40" s="69">
        <f t="shared" si="0"/>
        <v>0</v>
      </c>
      <c r="AW40" s="77">
        <f t="shared" si="1"/>
        <v>0</v>
      </c>
      <c r="AX40" s="35" t="str">
        <f t="shared" si="2"/>
        <v>Fail</v>
      </c>
      <c r="AY40" s="69">
        <f t="shared" si="3"/>
        <v>0</v>
      </c>
      <c r="AZ40" s="35">
        <f t="shared" si="4"/>
        <v>0</v>
      </c>
      <c r="BA40" s="35">
        <f t="shared" si="5"/>
        <v>0</v>
      </c>
      <c r="BB40" s="36">
        <f t="shared" si="6"/>
        <v>1</v>
      </c>
    </row>
    <row r="41" spans="1:54" ht="15.75" thickBot="1">
      <c r="A41" s="55">
        <v>32</v>
      </c>
      <c r="B41" s="57"/>
      <c r="C41" s="73"/>
      <c r="D41" s="58"/>
      <c r="E41" s="59"/>
      <c r="F41" s="59"/>
      <c r="G41" s="83"/>
      <c r="H41" s="59"/>
      <c r="I41" s="65"/>
      <c r="J41" s="58"/>
      <c r="K41" s="59"/>
      <c r="L41" s="59"/>
      <c r="M41" s="59"/>
      <c r="N41" s="59"/>
      <c r="O41" s="66"/>
      <c r="P41" s="58"/>
      <c r="Q41" s="59"/>
      <c r="R41" s="59"/>
      <c r="S41" s="83"/>
      <c r="T41" s="59"/>
      <c r="U41" s="65"/>
      <c r="V41" s="58"/>
      <c r="W41" s="59"/>
      <c r="X41" s="59"/>
      <c r="Y41" s="83"/>
      <c r="Z41" s="59"/>
      <c r="AA41" s="65"/>
      <c r="AB41" s="58"/>
      <c r="AC41" s="59"/>
      <c r="AD41" s="59"/>
      <c r="AE41" s="83"/>
      <c r="AF41" s="59"/>
      <c r="AG41" s="66"/>
      <c r="AH41" s="58"/>
      <c r="AI41" s="59"/>
      <c r="AJ41" s="59"/>
      <c r="AK41" s="65"/>
      <c r="AL41" s="58"/>
      <c r="AM41" s="59"/>
      <c r="AN41" s="59"/>
      <c r="AO41" s="65"/>
      <c r="AP41" s="58"/>
      <c r="AQ41" s="59"/>
      <c r="AR41" s="65"/>
      <c r="AS41" s="89">
        <f t="shared" si="7"/>
        <v>0</v>
      </c>
      <c r="AT41" s="89">
        <f t="shared" si="8"/>
        <v>0</v>
      </c>
      <c r="AU41" s="68">
        <f t="shared" si="9"/>
        <v>0</v>
      </c>
      <c r="AV41" s="69">
        <f t="shared" si="0"/>
        <v>0</v>
      </c>
      <c r="AW41" s="77">
        <f t="shared" si="1"/>
        <v>0</v>
      </c>
      <c r="AX41" s="35" t="str">
        <f t="shared" si="2"/>
        <v>Fail</v>
      </c>
      <c r="AY41" s="69">
        <f t="shared" si="3"/>
        <v>0</v>
      </c>
      <c r="AZ41" s="35">
        <f t="shared" si="4"/>
        <v>0</v>
      </c>
      <c r="BA41" s="35">
        <f t="shared" si="5"/>
        <v>0</v>
      </c>
      <c r="BB41" s="36">
        <f t="shared" si="6"/>
        <v>1</v>
      </c>
    </row>
    <row r="42" spans="1:54" ht="15.75" thickBot="1">
      <c r="A42" s="55">
        <v>33</v>
      </c>
      <c r="B42" s="57"/>
      <c r="C42" s="73"/>
      <c r="D42" s="58"/>
      <c r="E42" s="59"/>
      <c r="F42" s="59"/>
      <c r="G42" s="83"/>
      <c r="H42" s="59"/>
      <c r="I42" s="65"/>
      <c r="J42" s="58"/>
      <c r="K42" s="59"/>
      <c r="L42" s="59"/>
      <c r="M42" s="59"/>
      <c r="N42" s="59"/>
      <c r="O42" s="65"/>
      <c r="P42" s="58"/>
      <c r="Q42" s="59"/>
      <c r="R42" s="59"/>
      <c r="S42" s="83"/>
      <c r="T42" s="59"/>
      <c r="U42" s="65"/>
      <c r="V42" s="58"/>
      <c r="W42" s="59"/>
      <c r="X42" s="59"/>
      <c r="Y42" s="83"/>
      <c r="Z42" s="59"/>
      <c r="AA42" s="65"/>
      <c r="AB42" s="58"/>
      <c r="AC42" s="59"/>
      <c r="AD42" s="59"/>
      <c r="AE42" s="83"/>
      <c r="AF42" s="59"/>
      <c r="AG42" s="65"/>
      <c r="AH42" s="58"/>
      <c r="AI42" s="59"/>
      <c r="AJ42" s="59"/>
      <c r="AK42" s="66"/>
      <c r="AL42" s="58"/>
      <c r="AM42" s="59"/>
      <c r="AN42" s="59"/>
      <c r="AO42" s="66"/>
      <c r="AP42" s="58"/>
      <c r="AQ42" s="59"/>
      <c r="AR42" s="65"/>
      <c r="AS42" s="89">
        <f t="shared" si="7"/>
        <v>0</v>
      </c>
      <c r="AT42" s="89">
        <f t="shared" si="8"/>
        <v>0</v>
      </c>
      <c r="AU42" s="68">
        <f t="shared" ref="AU42:AU65" si="10">I42+O42+U42+AA42+AG42</f>
        <v>0</v>
      </c>
      <c r="AV42" s="69">
        <f t="shared" ref="AV42:AV65" si="11">AK42+AO42+AR42</f>
        <v>0</v>
      </c>
      <c r="AW42" s="77">
        <f t="shared" ref="AW42:AW65" si="12">IF(BA42=0,(AU42+AV42)/$AW$9,0)</f>
        <v>0</v>
      </c>
      <c r="AX42" s="35" t="str">
        <f t="shared" ref="AX42:AX65" si="13">IF(AW42=0,"Fail",IF(AW42&gt;7.74,"Dist",IF(AW42&gt;6.74,"FC",IF(AW42&gt;6.24,"HSC",IF(AW42&gt;5.4,"SC","Pass")))))</f>
        <v>Fail</v>
      </c>
      <c r="AY42" s="69">
        <f t="shared" ref="AY42:AY65" si="14">COUNTIF(H42,"F")+COUNTIF(N42,"F")+COUNTIF(T42,"F")+COUNTIF(Z42,"F")+COUNTIF(AF42,"F")</f>
        <v>0</v>
      </c>
      <c r="AZ42" s="35">
        <f t="shared" ref="AZ42:AZ65" si="15">COUNTIF(AJ42,"F")+COUNTIF(AN42,"F")+COUNTIF(AQ42,"F")</f>
        <v>0</v>
      </c>
      <c r="BA42" s="35">
        <f t="shared" ref="BA42:BA65" si="16">COUNTIF(H42:AR42,"F")</f>
        <v>0</v>
      </c>
      <c r="BB42" s="36">
        <f t="shared" ref="BB42:BB65" si="17">IF(BA42=0,RANK(AW42,$AW$10:$AW$65,0),"-")</f>
        <v>1</v>
      </c>
    </row>
    <row r="43" spans="1:54" ht="15.75" thickBot="1">
      <c r="A43" s="55">
        <v>34</v>
      </c>
      <c r="B43" s="57"/>
      <c r="C43" s="73"/>
      <c r="D43" s="58"/>
      <c r="E43" s="59"/>
      <c r="F43" s="59"/>
      <c r="G43" s="83"/>
      <c r="H43" s="59"/>
      <c r="I43" s="65"/>
      <c r="J43" s="58"/>
      <c r="K43" s="59"/>
      <c r="L43" s="59"/>
      <c r="M43" s="59"/>
      <c r="N43" s="59"/>
      <c r="O43" s="65"/>
      <c r="P43" s="58"/>
      <c r="Q43" s="59"/>
      <c r="R43" s="59"/>
      <c r="S43" s="83"/>
      <c r="T43" s="59"/>
      <c r="U43" s="65"/>
      <c r="V43" s="58"/>
      <c r="W43" s="59"/>
      <c r="X43" s="59"/>
      <c r="Y43" s="83"/>
      <c r="Z43" s="59"/>
      <c r="AA43" s="65"/>
      <c r="AB43" s="58"/>
      <c r="AC43" s="59"/>
      <c r="AD43" s="59"/>
      <c r="AE43" s="83"/>
      <c r="AF43" s="59"/>
      <c r="AG43" s="65"/>
      <c r="AH43" s="58"/>
      <c r="AI43" s="59"/>
      <c r="AJ43" s="59"/>
      <c r="AK43" s="65"/>
      <c r="AL43" s="58"/>
      <c r="AM43" s="59"/>
      <c r="AN43" s="59"/>
      <c r="AO43" s="65"/>
      <c r="AP43" s="58"/>
      <c r="AQ43" s="59"/>
      <c r="AR43" s="65"/>
      <c r="AS43" s="89">
        <f t="shared" si="7"/>
        <v>0</v>
      </c>
      <c r="AT43" s="89">
        <f t="shared" si="8"/>
        <v>0</v>
      </c>
      <c r="AU43" s="68">
        <f t="shared" si="10"/>
        <v>0</v>
      </c>
      <c r="AV43" s="69">
        <f t="shared" si="11"/>
        <v>0</v>
      </c>
      <c r="AW43" s="77">
        <f t="shared" si="12"/>
        <v>0</v>
      </c>
      <c r="AX43" s="35" t="str">
        <f t="shared" si="13"/>
        <v>Fail</v>
      </c>
      <c r="AY43" s="69">
        <f t="shared" si="14"/>
        <v>0</v>
      </c>
      <c r="AZ43" s="35">
        <f t="shared" si="15"/>
        <v>0</v>
      </c>
      <c r="BA43" s="35">
        <f t="shared" si="16"/>
        <v>0</v>
      </c>
      <c r="BB43" s="36">
        <f t="shared" si="17"/>
        <v>1</v>
      </c>
    </row>
    <row r="44" spans="1:54" ht="15.75" thickBot="1">
      <c r="A44" s="55">
        <v>35</v>
      </c>
      <c r="B44" s="57"/>
      <c r="C44" s="73"/>
      <c r="D44" s="58"/>
      <c r="E44" s="59"/>
      <c r="F44" s="59"/>
      <c r="G44" s="83"/>
      <c r="H44" s="59"/>
      <c r="I44" s="65"/>
      <c r="J44" s="58"/>
      <c r="K44" s="59"/>
      <c r="L44" s="59"/>
      <c r="M44" s="59"/>
      <c r="N44" s="59"/>
      <c r="O44" s="65"/>
      <c r="P44" s="58"/>
      <c r="Q44" s="59"/>
      <c r="R44" s="59"/>
      <c r="S44" s="83"/>
      <c r="T44" s="59"/>
      <c r="U44" s="65"/>
      <c r="V44" s="58"/>
      <c r="W44" s="59"/>
      <c r="X44" s="59"/>
      <c r="Y44" s="83"/>
      <c r="Z44" s="59"/>
      <c r="AA44" s="65"/>
      <c r="AB44" s="58"/>
      <c r="AC44" s="59"/>
      <c r="AD44" s="59"/>
      <c r="AE44" s="83"/>
      <c r="AF44" s="59"/>
      <c r="AG44" s="65"/>
      <c r="AH44" s="58"/>
      <c r="AI44" s="59"/>
      <c r="AJ44" s="59"/>
      <c r="AK44" s="65"/>
      <c r="AL44" s="58"/>
      <c r="AM44" s="59"/>
      <c r="AN44" s="59"/>
      <c r="AO44" s="65"/>
      <c r="AP44" s="58"/>
      <c r="AQ44" s="59"/>
      <c r="AR44" s="65"/>
      <c r="AS44" s="89">
        <f t="shared" si="7"/>
        <v>0</v>
      </c>
      <c r="AT44" s="89">
        <f t="shared" si="8"/>
        <v>0</v>
      </c>
      <c r="AU44" s="68">
        <f t="shared" si="10"/>
        <v>0</v>
      </c>
      <c r="AV44" s="69">
        <f t="shared" si="11"/>
        <v>0</v>
      </c>
      <c r="AW44" s="77">
        <f t="shared" si="12"/>
        <v>0</v>
      </c>
      <c r="AX44" s="35" t="str">
        <f t="shared" si="13"/>
        <v>Fail</v>
      </c>
      <c r="AY44" s="69">
        <f t="shared" si="14"/>
        <v>0</v>
      </c>
      <c r="AZ44" s="35">
        <f t="shared" si="15"/>
        <v>0</v>
      </c>
      <c r="BA44" s="35">
        <f t="shared" si="16"/>
        <v>0</v>
      </c>
      <c r="BB44" s="36">
        <f t="shared" si="17"/>
        <v>1</v>
      </c>
    </row>
    <row r="45" spans="1:54" ht="15.75" thickBot="1">
      <c r="A45" s="55">
        <v>36</v>
      </c>
      <c r="B45" s="57"/>
      <c r="C45" s="73"/>
      <c r="D45" s="58"/>
      <c r="E45" s="59"/>
      <c r="F45" s="59"/>
      <c r="G45" s="83"/>
      <c r="H45" s="59"/>
      <c r="I45" s="65"/>
      <c r="J45" s="58"/>
      <c r="K45" s="59"/>
      <c r="L45" s="59"/>
      <c r="M45" s="59"/>
      <c r="N45" s="59"/>
      <c r="O45" s="65"/>
      <c r="P45" s="58"/>
      <c r="Q45" s="59"/>
      <c r="R45" s="59"/>
      <c r="S45" s="83"/>
      <c r="T45" s="59"/>
      <c r="U45" s="65"/>
      <c r="V45" s="58"/>
      <c r="W45" s="59"/>
      <c r="X45" s="59"/>
      <c r="Y45" s="83"/>
      <c r="Z45" s="59"/>
      <c r="AA45" s="65"/>
      <c r="AB45" s="58"/>
      <c r="AC45" s="59"/>
      <c r="AD45" s="59"/>
      <c r="AE45" s="83"/>
      <c r="AF45" s="59"/>
      <c r="AG45" s="65"/>
      <c r="AH45" s="58"/>
      <c r="AI45" s="59"/>
      <c r="AJ45" s="59"/>
      <c r="AK45" s="65"/>
      <c r="AL45" s="58"/>
      <c r="AM45" s="59"/>
      <c r="AN45" s="59"/>
      <c r="AO45" s="65"/>
      <c r="AP45" s="58"/>
      <c r="AQ45" s="59"/>
      <c r="AR45" s="65"/>
      <c r="AS45" s="89">
        <f t="shared" si="7"/>
        <v>0</v>
      </c>
      <c r="AT45" s="89">
        <f t="shared" si="8"/>
        <v>0</v>
      </c>
      <c r="AU45" s="68">
        <f t="shared" si="10"/>
        <v>0</v>
      </c>
      <c r="AV45" s="69">
        <f t="shared" si="11"/>
        <v>0</v>
      </c>
      <c r="AW45" s="77">
        <f t="shared" si="12"/>
        <v>0</v>
      </c>
      <c r="AX45" s="35" t="str">
        <f t="shared" si="13"/>
        <v>Fail</v>
      </c>
      <c r="AY45" s="69">
        <f t="shared" si="14"/>
        <v>0</v>
      </c>
      <c r="AZ45" s="35">
        <f t="shared" si="15"/>
        <v>0</v>
      </c>
      <c r="BA45" s="35">
        <f t="shared" si="16"/>
        <v>0</v>
      </c>
      <c r="BB45" s="36">
        <f t="shared" si="17"/>
        <v>1</v>
      </c>
    </row>
    <row r="46" spans="1:54" ht="15.75" thickBot="1">
      <c r="A46" s="55">
        <v>37</v>
      </c>
      <c r="B46" s="57"/>
      <c r="C46" s="73"/>
      <c r="D46" s="58"/>
      <c r="E46" s="59"/>
      <c r="F46" s="59"/>
      <c r="G46" s="83"/>
      <c r="H46" s="59"/>
      <c r="I46" s="65"/>
      <c r="J46" s="58"/>
      <c r="K46" s="59"/>
      <c r="L46" s="59"/>
      <c r="M46" s="59"/>
      <c r="N46" s="59"/>
      <c r="O46" s="66"/>
      <c r="P46" s="58"/>
      <c r="Q46" s="59"/>
      <c r="R46" s="59"/>
      <c r="S46" s="83"/>
      <c r="T46" s="59"/>
      <c r="U46" s="65"/>
      <c r="V46" s="58"/>
      <c r="W46" s="59"/>
      <c r="X46" s="59"/>
      <c r="Y46" s="83"/>
      <c r="Z46" s="59"/>
      <c r="AA46" s="65"/>
      <c r="AB46" s="58"/>
      <c r="AC46" s="59"/>
      <c r="AD46" s="59"/>
      <c r="AE46" s="83"/>
      <c r="AF46" s="59"/>
      <c r="AG46" s="66"/>
      <c r="AH46" s="58"/>
      <c r="AI46" s="59"/>
      <c r="AJ46" s="59"/>
      <c r="AK46" s="65"/>
      <c r="AL46" s="58"/>
      <c r="AM46" s="59"/>
      <c r="AN46" s="59"/>
      <c r="AO46" s="65"/>
      <c r="AP46" s="58"/>
      <c r="AQ46" s="59"/>
      <c r="AR46" s="65"/>
      <c r="AS46" s="89">
        <f t="shared" si="7"/>
        <v>0</v>
      </c>
      <c r="AT46" s="89">
        <f t="shared" si="8"/>
        <v>0</v>
      </c>
      <c r="AU46" s="68">
        <f t="shared" si="10"/>
        <v>0</v>
      </c>
      <c r="AV46" s="69">
        <f t="shared" si="11"/>
        <v>0</v>
      </c>
      <c r="AW46" s="77">
        <f t="shared" si="12"/>
        <v>0</v>
      </c>
      <c r="AX46" s="35" t="str">
        <f t="shared" si="13"/>
        <v>Fail</v>
      </c>
      <c r="AY46" s="69">
        <f t="shared" si="14"/>
        <v>0</v>
      </c>
      <c r="AZ46" s="35">
        <f t="shared" si="15"/>
        <v>0</v>
      </c>
      <c r="BA46" s="35">
        <f t="shared" si="16"/>
        <v>0</v>
      </c>
      <c r="BB46" s="36">
        <f t="shared" si="17"/>
        <v>1</v>
      </c>
    </row>
    <row r="47" spans="1:54" ht="15.75" thickBot="1">
      <c r="A47" s="55">
        <v>38</v>
      </c>
      <c r="B47" s="57"/>
      <c r="C47" s="73"/>
      <c r="D47" s="58"/>
      <c r="E47" s="59"/>
      <c r="F47" s="59"/>
      <c r="G47" s="83"/>
      <c r="H47" s="59"/>
      <c r="I47" s="65"/>
      <c r="J47" s="58"/>
      <c r="K47" s="59"/>
      <c r="L47" s="59"/>
      <c r="M47" s="59"/>
      <c r="N47" s="59"/>
      <c r="O47" s="65"/>
      <c r="P47" s="58"/>
      <c r="Q47" s="59"/>
      <c r="R47" s="59"/>
      <c r="S47" s="83"/>
      <c r="T47" s="59"/>
      <c r="U47" s="65"/>
      <c r="V47" s="58"/>
      <c r="W47" s="59"/>
      <c r="X47" s="59"/>
      <c r="Y47" s="83"/>
      <c r="Z47" s="59"/>
      <c r="AA47" s="65"/>
      <c r="AB47" s="58"/>
      <c r="AC47" s="59"/>
      <c r="AD47" s="59"/>
      <c r="AE47" s="83"/>
      <c r="AF47" s="59"/>
      <c r="AG47" s="65"/>
      <c r="AH47" s="58"/>
      <c r="AI47" s="59"/>
      <c r="AJ47" s="59"/>
      <c r="AK47" s="65"/>
      <c r="AL47" s="58"/>
      <c r="AM47" s="59"/>
      <c r="AN47" s="59"/>
      <c r="AO47" s="65"/>
      <c r="AP47" s="58"/>
      <c r="AQ47" s="59"/>
      <c r="AR47" s="65"/>
      <c r="AS47" s="89">
        <f t="shared" si="7"/>
        <v>0</v>
      </c>
      <c r="AT47" s="89">
        <f t="shared" si="8"/>
        <v>0</v>
      </c>
      <c r="AU47" s="68">
        <f t="shared" si="10"/>
        <v>0</v>
      </c>
      <c r="AV47" s="69">
        <f t="shared" si="11"/>
        <v>0</v>
      </c>
      <c r="AW47" s="77">
        <f t="shared" si="12"/>
        <v>0</v>
      </c>
      <c r="AX47" s="35" t="str">
        <f t="shared" si="13"/>
        <v>Fail</v>
      </c>
      <c r="AY47" s="69">
        <f t="shared" si="14"/>
        <v>0</v>
      </c>
      <c r="AZ47" s="35">
        <f t="shared" si="15"/>
        <v>0</v>
      </c>
      <c r="BA47" s="35">
        <f t="shared" si="16"/>
        <v>0</v>
      </c>
      <c r="BB47" s="36">
        <f t="shared" si="17"/>
        <v>1</v>
      </c>
    </row>
    <row r="48" spans="1:54" ht="15.75" thickBot="1">
      <c r="A48" s="55">
        <v>39</v>
      </c>
      <c r="B48" s="57"/>
      <c r="C48" s="73"/>
      <c r="D48" s="58"/>
      <c r="E48" s="59"/>
      <c r="F48" s="59"/>
      <c r="G48" s="83"/>
      <c r="H48" s="59"/>
      <c r="I48" s="65"/>
      <c r="J48" s="58"/>
      <c r="K48" s="59"/>
      <c r="L48" s="59"/>
      <c r="M48" s="59"/>
      <c r="N48" s="59"/>
      <c r="O48" s="65"/>
      <c r="P48" s="58"/>
      <c r="Q48" s="59"/>
      <c r="R48" s="59"/>
      <c r="S48" s="83"/>
      <c r="T48" s="59"/>
      <c r="U48" s="65"/>
      <c r="V48" s="58"/>
      <c r="W48" s="59"/>
      <c r="X48" s="59"/>
      <c r="Y48" s="83"/>
      <c r="Z48" s="59"/>
      <c r="AA48" s="65"/>
      <c r="AB48" s="58"/>
      <c r="AC48" s="59"/>
      <c r="AD48" s="59"/>
      <c r="AE48" s="83"/>
      <c r="AF48" s="59"/>
      <c r="AG48" s="65"/>
      <c r="AH48" s="58"/>
      <c r="AI48" s="59"/>
      <c r="AJ48" s="59"/>
      <c r="AK48" s="65"/>
      <c r="AL48" s="58"/>
      <c r="AM48" s="59"/>
      <c r="AN48" s="59"/>
      <c r="AO48" s="65"/>
      <c r="AP48" s="58"/>
      <c r="AQ48" s="59"/>
      <c r="AR48" s="65"/>
      <c r="AS48" s="89">
        <f t="shared" si="7"/>
        <v>0</v>
      </c>
      <c r="AT48" s="89">
        <f t="shared" si="8"/>
        <v>0</v>
      </c>
      <c r="AU48" s="68">
        <f t="shared" si="10"/>
        <v>0</v>
      </c>
      <c r="AV48" s="69">
        <f t="shared" si="11"/>
        <v>0</v>
      </c>
      <c r="AW48" s="77">
        <f t="shared" si="12"/>
        <v>0</v>
      </c>
      <c r="AX48" s="35" t="str">
        <f t="shared" si="13"/>
        <v>Fail</v>
      </c>
      <c r="AY48" s="69">
        <f t="shared" si="14"/>
        <v>0</v>
      </c>
      <c r="AZ48" s="35">
        <f t="shared" si="15"/>
        <v>0</v>
      </c>
      <c r="BA48" s="35">
        <f t="shared" si="16"/>
        <v>0</v>
      </c>
      <c r="BB48" s="36">
        <f t="shared" si="17"/>
        <v>1</v>
      </c>
    </row>
    <row r="49" spans="1:54" ht="15.75" thickBot="1">
      <c r="A49" s="55">
        <v>40</v>
      </c>
      <c r="B49" s="57"/>
      <c r="C49" s="73"/>
      <c r="D49" s="58"/>
      <c r="E49" s="59"/>
      <c r="F49" s="59"/>
      <c r="G49" s="83"/>
      <c r="H49" s="59"/>
      <c r="I49" s="65"/>
      <c r="J49" s="58"/>
      <c r="K49" s="59"/>
      <c r="L49" s="59"/>
      <c r="M49" s="59"/>
      <c r="N49" s="59"/>
      <c r="O49" s="66"/>
      <c r="P49" s="58"/>
      <c r="Q49" s="59"/>
      <c r="R49" s="59"/>
      <c r="S49" s="83"/>
      <c r="T49" s="59"/>
      <c r="U49" s="65"/>
      <c r="V49" s="58"/>
      <c r="W49" s="59"/>
      <c r="X49" s="59"/>
      <c r="Y49" s="83"/>
      <c r="Z49" s="59"/>
      <c r="AA49" s="65"/>
      <c r="AB49" s="58"/>
      <c r="AC49" s="59"/>
      <c r="AD49" s="59"/>
      <c r="AE49" s="83"/>
      <c r="AF49" s="59"/>
      <c r="AG49" s="65"/>
      <c r="AH49" s="58"/>
      <c r="AI49" s="59"/>
      <c r="AJ49" s="59"/>
      <c r="AK49" s="65"/>
      <c r="AL49" s="58"/>
      <c r="AM49" s="59"/>
      <c r="AN49" s="59"/>
      <c r="AO49" s="65"/>
      <c r="AP49" s="58"/>
      <c r="AQ49" s="59"/>
      <c r="AR49" s="65"/>
      <c r="AS49" s="89">
        <f t="shared" si="7"/>
        <v>0</v>
      </c>
      <c r="AT49" s="89">
        <f t="shared" si="8"/>
        <v>0</v>
      </c>
      <c r="AU49" s="68">
        <f t="shared" si="10"/>
        <v>0</v>
      </c>
      <c r="AV49" s="69">
        <f t="shared" si="11"/>
        <v>0</v>
      </c>
      <c r="AW49" s="77">
        <f t="shared" si="12"/>
        <v>0</v>
      </c>
      <c r="AX49" s="35" t="str">
        <f t="shared" si="13"/>
        <v>Fail</v>
      </c>
      <c r="AY49" s="69">
        <f t="shared" si="14"/>
        <v>0</v>
      </c>
      <c r="AZ49" s="35">
        <f t="shared" si="15"/>
        <v>0</v>
      </c>
      <c r="BA49" s="35">
        <f t="shared" si="16"/>
        <v>0</v>
      </c>
      <c r="BB49" s="36">
        <f t="shared" si="17"/>
        <v>1</v>
      </c>
    </row>
    <row r="50" spans="1:54" ht="15.75" thickBot="1">
      <c r="A50" s="55">
        <v>41</v>
      </c>
      <c r="B50" s="57"/>
      <c r="C50" s="73"/>
      <c r="D50" s="58"/>
      <c r="E50" s="59"/>
      <c r="F50" s="59"/>
      <c r="G50" s="83"/>
      <c r="H50" s="59"/>
      <c r="I50" s="65"/>
      <c r="J50" s="58"/>
      <c r="K50" s="59"/>
      <c r="L50" s="59"/>
      <c r="M50" s="59"/>
      <c r="N50" s="59"/>
      <c r="O50" s="65"/>
      <c r="P50" s="58"/>
      <c r="Q50" s="59"/>
      <c r="R50" s="59"/>
      <c r="S50" s="83"/>
      <c r="T50" s="59"/>
      <c r="U50" s="65"/>
      <c r="V50" s="58"/>
      <c r="W50" s="59"/>
      <c r="X50" s="59"/>
      <c r="Y50" s="83"/>
      <c r="Z50" s="59"/>
      <c r="AA50" s="65"/>
      <c r="AB50" s="58"/>
      <c r="AC50" s="59"/>
      <c r="AD50" s="59"/>
      <c r="AE50" s="83"/>
      <c r="AF50" s="59"/>
      <c r="AG50" s="65"/>
      <c r="AH50" s="58"/>
      <c r="AI50" s="59"/>
      <c r="AJ50" s="59"/>
      <c r="AK50" s="65"/>
      <c r="AL50" s="58"/>
      <c r="AM50" s="59"/>
      <c r="AN50" s="59"/>
      <c r="AO50" s="65"/>
      <c r="AP50" s="58"/>
      <c r="AQ50" s="59"/>
      <c r="AR50" s="65"/>
      <c r="AS50" s="89">
        <f t="shared" si="7"/>
        <v>0</v>
      </c>
      <c r="AT50" s="89">
        <f t="shared" si="8"/>
        <v>0</v>
      </c>
      <c r="AU50" s="68">
        <f t="shared" si="10"/>
        <v>0</v>
      </c>
      <c r="AV50" s="69">
        <f t="shared" si="11"/>
        <v>0</v>
      </c>
      <c r="AW50" s="77">
        <f t="shared" si="12"/>
        <v>0</v>
      </c>
      <c r="AX50" s="35" t="str">
        <f t="shared" si="13"/>
        <v>Fail</v>
      </c>
      <c r="AY50" s="69">
        <f t="shared" si="14"/>
        <v>0</v>
      </c>
      <c r="AZ50" s="35">
        <f t="shared" si="15"/>
        <v>0</v>
      </c>
      <c r="BA50" s="35">
        <f t="shared" si="16"/>
        <v>0</v>
      </c>
      <c r="BB50" s="36">
        <f t="shared" si="17"/>
        <v>1</v>
      </c>
    </row>
    <row r="51" spans="1:54" ht="15.75" thickBot="1">
      <c r="A51" s="55">
        <v>42</v>
      </c>
      <c r="B51" s="57"/>
      <c r="C51" s="73"/>
      <c r="D51" s="58"/>
      <c r="E51" s="59"/>
      <c r="F51" s="59"/>
      <c r="G51" s="83"/>
      <c r="H51" s="59"/>
      <c r="I51" s="65"/>
      <c r="J51" s="58"/>
      <c r="K51" s="59"/>
      <c r="L51" s="59"/>
      <c r="M51" s="59"/>
      <c r="N51" s="59"/>
      <c r="O51" s="66"/>
      <c r="P51" s="58"/>
      <c r="Q51" s="59"/>
      <c r="R51" s="59"/>
      <c r="S51" s="83"/>
      <c r="T51" s="59"/>
      <c r="U51" s="65"/>
      <c r="V51" s="58"/>
      <c r="W51" s="59"/>
      <c r="X51" s="59"/>
      <c r="Y51" s="83"/>
      <c r="Z51" s="59"/>
      <c r="AA51" s="65"/>
      <c r="AB51" s="58"/>
      <c r="AC51" s="59"/>
      <c r="AD51" s="59"/>
      <c r="AE51" s="83"/>
      <c r="AF51" s="59"/>
      <c r="AG51" s="65"/>
      <c r="AH51" s="58"/>
      <c r="AI51" s="59"/>
      <c r="AJ51" s="59"/>
      <c r="AK51" s="65"/>
      <c r="AL51" s="58"/>
      <c r="AM51" s="59"/>
      <c r="AN51" s="59"/>
      <c r="AO51" s="65"/>
      <c r="AP51" s="58"/>
      <c r="AQ51" s="59"/>
      <c r="AR51" s="65"/>
      <c r="AS51" s="89">
        <f t="shared" si="7"/>
        <v>0</v>
      </c>
      <c r="AT51" s="89">
        <f t="shared" si="8"/>
        <v>0</v>
      </c>
      <c r="AU51" s="68">
        <f t="shared" si="10"/>
        <v>0</v>
      </c>
      <c r="AV51" s="69">
        <f t="shared" si="11"/>
        <v>0</v>
      </c>
      <c r="AW51" s="77">
        <f t="shared" si="12"/>
        <v>0</v>
      </c>
      <c r="AX51" s="35" t="str">
        <f t="shared" si="13"/>
        <v>Fail</v>
      </c>
      <c r="AY51" s="69">
        <f t="shared" si="14"/>
        <v>0</v>
      </c>
      <c r="AZ51" s="35">
        <f t="shared" si="15"/>
        <v>0</v>
      </c>
      <c r="BA51" s="35">
        <f t="shared" si="16"/>
        <v>0</v>
      </c>
      <c r="BB51" s="36">
        <f t="shared" si="17"/>
        <v>1</v>
      </c>
    </row>
    <row r="52" spans="1:54" ht="15.75" thickBot="1">
      <c r="A52" s="55">
        <v>43</v>
      </c>
      <c r="B52" s="57"/>
      <c r="C52" s="73"/>
      <c r="D52" s="58"/>
      <c r="E52" s="59"/>
      <c r="F52" s="59"/>
      <c r="G52" s="83"/>
      <c r="H52" s="59"/>
      <c r="I52" s="65"/>
      <c r="J52" s="58"/>
      <c r="K52" s="59"/>
      <c r="L52" s="59"/>
      <c r="M52" s="59"/>
      <c r="N52" s="59"/>
      <c r="O52" s="65"/>
      <c r="P52" s="58"/>
      <c r="Q52" s="59"/>
      <c r="R52" s="59"/>
      <c r="S52" s="83"/>
      <c r="T52" s="59"/>
      <c r="U52" s="65"/>
      <c r="V52" s="58"/>
      <c r="W52" s="59"/>
      <c r="X52" s="59"/>
      <c r="Y52" s="83"/>
      <c r="Z52" s="59"/>
      <c r="AA52" s="65"/>
      <c r="AB52" s="58"/>
      <c r="AC52" s="59"/>
      <c r="AD52" s="59"/>
      <c r="AE52" s="83"/>
      <c r="AF52" s="59"/>
      <c r="AG52" s="65"/>
      <c r="AH52" s="58"/>
      <c r="AI52" s="59"/>
      <c r="AJ52" s="59"/>
      <c r="AK52" s="65"/>
      <c r="AL52" s="58"/>
      <c r="AM52" s="59"/>
      <c r="AN52" s="59"/>
      <c r="AO52" s="66"/>
      <c r="AP52" s="58"/>
      <c r="AQ52" s="59"/>
      <c r="AR52" s="65"/>
      <c r="AS52" s="89">
        <f t="shared" si="7"/>
        <v>0</v>
      </c>
      <c r="AT52" s="89">
        <f t="shared" si="8"/>
        <v>0</v>
      </c>
      <c r="AU52" s="68">
        <f t="shared" si="10"/>
        <v>0</v>
      </c>
      <c r="AV52" s="69">
        <f t="shared" si="11"/>
        <v>0</v>
      </c>
      <c r="AW52" s="77">
        <f t="shared" si="12"/>
        <v>0</v>
      </c>
      <c r="AX52" s="35" t="str">
        <f t="shared" si="13"/>
        <v>Fail</v>
      </c>
      <c r="AY52" s="69">
        <f t="shared" si="14"/>
        <v>0</v>
      </c>
      <c r="AZ52" s="35">
        <f t="shared" si="15"/>
        <v>0</v>
      </c>
      <c r="BA52" s="35">
        <f t="shared" si="16"/>
        <v>0</v>
      </c>
      <c r="BB52" s="36">
        <f t="shared" si="17"/>
        <v>1</v>
      </c>
    </row>
    <row r="53" spans="1:54" ht="15.75" thickBot="1">
      <c r="A53" s="55">
        <v>44</v>
      </c>
      <c r="B53" s="57"/>
      <c r="C53" s="73"/>
      <c r="D53" s="58"/>
      <c r="E53" s="59"/>
      <c r="F53" s="59"/>
      <c r="G53" s="83"/>
      <c r="H53" s="59"/>
      <c r="I53" s="65"/>
      <c r="J53" s="58"/>
      <c r="K53" s="59"/>
      <c r="L53" s="59"/>
      <c r="M53" s="59"/>
      <c r="N53" s="59"/>
      <c r="O53" s="66"/>
      <c r="P53" s="58"/>
      <c r="Q53" s="59"/>
      <c r="R53" s="59"/>
      <c r="S53" s="83"/>
      <c r="T53" s="59"/>
      <c r="U53" s="65"/>
      <c r="V53" s="58"/>
      <c r="W53" s="59"/>
      <c r="X53" s="59"/>
      <c r="Y53" s="83"/>
      <c r="Z53" s="59"/>
      <c r="AA53" s="65"/>
      <c r="AB53" s="58"/>
      <c r="AC53" s="59"/>
      <c r="AD53" s="59"/>
      <c r="AE53" s="83"/>
      <c r="AF53" s="59"/>
      <c r="AG53" s="65"/>
      <c r="AH53" s="58"/>
      <c r="AI53" s="59"/>
      <c r="AJ53" s="59"/>
      <c r="AK53" s="65"/>
      <c r="AL53" s="58"/>
      <c r="AM53" s="59"/>
      <c r="AN53" s="59"/>
      <c r="AO53" s="65"/>
      <c r="AP53" s="58"/>
      <c r="AQ53" s="59"/>
      <c r="AR53" s="65"/>
      <c r="AS53" s="89">
        <f t="shared" si="7"/>
        <v>0</v>
      </c>
      <c r="AT53" s="89">
        <f t="shared" si="8"/>
        <v>0</v>
      </c>
      <c r="AU53" s="68">
        <f t="shared" si="10"/>
        <v>0</v>
      </c>
      <c r="AV53" s="69">
        <f t="shared" si="11"/>
        <v>0</v>
      </c>
      <c r="AW53" s="77">
        <f t="shared" si="12"/>
        <v>0</v>
      </c>
      <c r="AX53" s="35" t="str">
        <f t="shared" si="13"/>
        <v>Fail</v>
      </c>
      <c r="AY53" s="69">
        <f t="shared" si="14"/>
        <v>0</v>
      </c>
      <c r="AZ53" s="35">
        <f t="shared" si="15"/>
        <v>0</v>
      </c>
      <c r="BA53" s="35">
        <f t="shared" si="16"/>
        <v>0</v>
      </c>
      <c r="BB53" s="36">
        <f t="shared" si="17"/>
        <v>1</v>
      </c>
    </row>
    <row r="54" spans="1:54" ht="15.75" thickBot="1">
      <c r="A54" s="55">
        <v>45</v>
      </c>
      <c r="B54" s="57"/>
      <c r="C54" s="73"/>
      <c r="D54" s="58"/>
      <c r="E54" s="59"/>
      <c r="F54" s="59"/>
      <c r="G54" s="83"/>
      <c r="H54" s="59"/>
      <c r="I54" s="65"/>
      <c r="J54" s="58"/>
      <c r="K54" s="59"/>
      <c r="L54" s="59"/>
      <c r="M54" s="59"/>
      <c r="N54" s="59"/>
      <c r="O54" s="66"/>
      <c r="P54" s="58"/>
      <c r="Q54" s="59"/>
      <c r="R54" s="59"/>
      <c r="S54" s="83"/>
      <c r="T54" s="59"/>
      <c r="U54" s="65"/>
      <c r="V54" s="58"/>
      <c r="W54" s="59"/>
      <c r="X54" s="59"/>
      <c r="Y54" s="83"/>
      <c r="Z54" s="59"/>
      <c r="AA54" s="65"/>
      <c r="AB54" s="58"/>
      <c r="AC54" s="59"/>
      <c r="AD54" s="59"/>
      <c r="AE54" s="83"/>
      <c r="AF54" s="59"/>
      <c r="AG54" s="65"/>
      <c r="AH54" s="58"/>
      <c r="AI54" s="59"/>
      <c r="AJ54" s="59"/>
      <c r="AK54" s="65"/>
      <c r="AL54" s="58"/>
      <c r="AM54" s="59"/>
      <c r="AN54" s="59"/>
      <c r="AO54" s="65"/>
      <c r="AP54" s="58"/>
      <c r="AQ54" s="59"/>
      <c r="AR54" s="65"/>
      <c r="AS54" s="89">
        <f t="shared" si="7"/>
        <v>0</v>
      </c>
      <c r="AT54" s="89">
        <f t="shared" si="8"/>
        <v>0</v>
      </c>
      <c r="AU54" s="68">
        <f t="shared" si="10"/>
        <v>0</v>
      </c>
      <c r="AV54" s="69">
        <f t="shared" si="11"/>
        <v>0</v>
      </c>
      <c r="AW54" s="77">
        <f t="shared" si="12"/>
        <v>0</v>
      </c>
      <c r="AX54" s="35" t="str">
        <f t="shared" si="13"/>
        <v>Fail</v>
      </c>
      <c r="AY54" s="69">
        <f t="shared" si="14"/>
        <v>0</v>
      </c>
      <c r="AZ54" s="35">
        <f t="shared" si="15"/>
        <v>0</v>
      </c>
      <c r="BA54" s="35">
        <f t="shared" si="16"/>
        <v>0</v>
      </c>
      <c r="BB54" s="36">
        <f t="shared" si="17"/>
        <v>1</v>
      </c>
    </row>
    <row r="55" spans="1:54" ht="15.75" thickBot="1">
      <c r="A55" s="55">
        <v>46</v>
      </c>
      <c r="B55" s="57"/>
      <c r="C55" s="73"/>
      <c r="D55" s="58"/>
      <c r="E55" s="59"/>
      <c r="F55" s="59"/>
      <c r="G55" s="83"/>
      <c r="H55" s="59"/>
      <c r="I55" s="65"/>
      <c r="J55" s="58"/>
      <c r="K55" s="59"/>
      <c r="L55" s="59"/>
      <c r="M55" s="59"/>
      <c r="N55" s="59"/>
      <c r="O55" s="66"/>
      <c r="P55" s="58"/>
      <c r="Q55" s="59"/>
      <c r="R55" s="59"/>
      <c r="S55" s="83"/>
      <c r="T55" s="59"/>
      <c r="U55" s="65"/>
      <c r="V55" s="58"/>
      <c r="W55" s="59"/>
      <c r="X55" s="59"/>
      <c r="Y55" s="83"/>
      <c r="Z55" s="59"/>
      <c r="AA55" s="65"/>
      <c r="AB55" s="58"/>
      <c r="AC55" s="59"/>
      <c r="AD55" s="59"/>
      <c r="AE55" s="83"/>
      <c r="AF55" s="59"/>
      <c r="AG55" s="65"/>
      <c r="AH55" s="58"/>
      <c r="AI55" s="59"/>
      <c r="AJ55" s="59"/>
      <c r="AK55" s="65"/>
      <c r="AL55" s="58"/>
      <c r="AM55" s="59"/>
      <c r="AN55" s="59"/>
      <c r="AO55" s="65"/>
      <c r="AP55" s="58"/>
      <c r="AQ55" s="59"/>
      <c r="AR55" s="65"/>
      <c r="AS55" s="89">
        <f t="shared" si="7"/>
        <v>0</v>
      </c>
      <c r="AT55" s="89">
        <f t="shared" si="8"/>
        <v>0</v>
      </c>
      <c r="AU55" s="68">
        <f t="shared" si="10"/>
        <v>0</v>
      </c>
      <c r="AV55" s="69">
        <f t="shared" si="11"/>
        <v>0</v>
      </c>
      <c r="AW55" s="77">
        <f t="shared" si="12"/>
        <v>0</v>
      </c>
      <c r="AX55" s="35" t="str">
        <f t="shared" si="13"/>
        <v>Fail</v>
      </c>
      <c r="AY55" s="69">
        <f t="shared" si="14"/>
        <v>0</v>
      </c>
      <c r="AZ55" s="35">
        <f t="shared" si="15"/>
        <v>0</v>
      </c>
      <c r="BA55" s="35">
        <f t="shared" si="16"/>
        <v>0</v>
      </c>
      <c r="BB55" s="36">
        <f t="shared" si="17"/>
        <v>1</v>
      </c>
    </row>
    <row r="56" spans="1:54" ht="15.75" thickBot="1">
      <c r="A56" s="55">
        <v>47</v>
      </c>
      <c r="B56" s="57"/>
      <c r="C56" s="73"/>
      <c r="D56" s="58"/>
      <c r="E56" s="59"/>
      <c r="F56" s="59"/>
      <c r="G56" s="83"/>
      <c r="H56" s="59"/>
      <c r="I56" s="65"/>
      <c r="J56" s="58"/>
      <c r="K56" s="59"/>
      <c r="L56" s="59"/>
      <c r="M56" s="59"/>
      <c r="N56" s="59"/>
      <c r="O56" s="65"/>
      <c r="P56" s="58"/>
      <c r="Q56" s="59"/>
      <c r="R56" s="59"/>
      <c r="S56" s="83"/>
      <c r="T56" s="59"/>
      <c r="U56" s="65"/>
      <c r="V56" s="58"/>
      <c r="W56" s="59"/>
      <c r="X56" s="59"/>
      <c r="Y56" s="83"/>
      <c r="Z56" s="59"/>
      <c r="AA56" s="65"/>
      <c r="AB56" s="58"/>
      <c r="AC56" s="59"/>
      <c r="AD56" s="59"/>
      <c r="AE56" s="83"/>
      <c r="AF56" s="59"/>
      <c r="AG56" s="66"/>
      <c r="AH56" s="58"/>
      <c r="AI56" s="59"/>
      <c r="AJ56" s="59"/>
      <c r="AK56" s="65"/>
      <c r="AL56" s="58"/>
      <c r="AM56" s="59"/>
      <c r="AN56" s="59"/>
      <c r="AO56" s="65"/>
      <c r="AP56" s="58"/>
      <c r="AQ56" s="59"/>
      <c r="AR56" s="65"/>
      <c r="AS56" s="89">
        <f t="shared" si="7"/>
        <v>0</v>
      </c>
      <c r="AT56" s="89">
        <f t="shared" si="8"/>
        <v>0</v>
      </c>
      <c r="AU56" s="68">
        <f t="shared" si="10"/>
        <v>0</v>
      </c>
      <c r="AV56" s="69">
        <f t="shared" si="11"/>
        <v>0</v>
      </c>
      <c r="AW56" s="77">
        <f t="shared" si="12"/>
        <v>0</v>
      </c>
      <c r="AX56" s="35" t="str">
        <f t="shared" si="13"/>
        <v>Fail</v>
      </c>
      <c r="AY56" s="69">
        <f t="shared" si="14"/>
        <v>0</v>
      </c>
      <c r="AZ56" s="35">
        <f t="shared" si="15"/>
        <v>0</v>
      </c>
      <c r="BA56" s="35">
        <f t="shared" si="16"/>
        <v>0</v>
      </c>
      <c r="BB56" s="36">
        <f t="shared" si="17"/>
        <v>1</v>
      </c>
    </row>
    <row r="57" spans="1:54" ht="15.75" thickBot="1">
      <c r="A57" s="55">
        <v>48</v>
      </c>
      <c r="B57" s="57"/>
      <c r="C57" s="73"/>
      <c r="D57" s="58"/>
      <c r="E57" s="59"/>
      <c r="F57" s="59"/>
      <c r="G57" s="83"/>
      <c r="H57" s="59"/>
      <c r="I57" s="65"/>
      <c r="J57" s="58"/>
      <c r="K57" s="59"/>
      <c r="L57" s="59"/>
      <c r="M57" s="59"/>
      <c r="N57" s="59"/>
      <c r="O57" s="65"/>
      <c r="P57" s="58"/>
      <c r="Q57" s="59"/>
      <c r="R57" s="59"/>
      <c r="S57" s="83"/>
      <c r="T57" s="59"/>
      <c r="U57" s="65"/>
      <c r="V57" s="58"/>
      <c r="W57" s="59"/>
      <c r="X57" s="59"/>
      <c r="Y57" s="83"/>
      <c r="Z57" s="59"/>
      <c r="AA57" s="65"/>
      <c r="AB57" s="58"/>
      <c r="AC57" s="59"/>
      <c r="AD57" s="59"/>
      <c r="AE57" s="83"/>
      <c r="AF57" s="59"/>
      <c r="AG57" s="65"/>
      <c r="AH57" s="58"/>
      <c r="AI57" s="59"/>
      <c r="AJ57" s="59"/>
      <c r="AK57" s="65"/>
      <c r="AL57" s="58"/>
      <c r="AM57" s="59"/>
      <c r="AN57" s="59"/>
      <c r="AO57" s="65"/>
      <c r="AP57" s="58"/>
      <c r="AQ57" s="59"/>
      <c r="AR57" s="65"/>
      <c r="AS57" s="89">
        <f t="shared" si="7"/>
        <v>0</v>
      </c>
      <c r="AT57" s="89">
        <f t="shared" si="8"/>
        <v>0</v>
      </c>
      <c r="AU57" s="68">
        <f t="shared" si="10"/>
        <v>0</v>
      </c>
      <c r="AV57" s="69">
        <f t="shared" si="11"/>
        <v>0</v>
      </c>
      <c r="AW57" s="77">
        <f t="shared" si="12"/>
        <v>0</v>
      </c>
      <c r="AX57" s="35" t="str">
        <f t="shared" si="13"/>
        <v>Fail</v>
      </c>
      <c r="AY57" s="69">
        <f t="shared" si="14"/>
        <v>0</v>
      </c>
      <c r="AZ57" s="35">
        <f t="shared" si="15"/>
        <v>0</v>
      </c>
      <c r="BA57" s="35">
        <f t="shared" si="16"/>
        <v>0</v>
      </c>
      <c r="BB57" s="36">
        <f t="shared" si="17"/>
        <v>1</v>
      </c>
    </row>
    <row r="58" spans="1:54" ht="15.75" thickBot="1">
      <c r="A58" s="55">
        <v>49</v>
      </c>
      <c r="B58" s="57"/>
      <c r="C58" s="73"/>
      <c r="D58" s="58"/>
      <c r="E58" s="59"/>
      <c r="F58" s="59"/>
      <c r="G58" s="83"/>
      <c r="H58" s="59"/>
      <c r="I58" s="65"/>
      <c r="J58" s="58"/>
      <c r="K58" s="59"/>
      <c r="L58" s="59"/>
      <c r="M58" s="59"/>
      <c r="N58" s="59"/>
      <c r="O58" s="66"/>
      <c r="P58" s="58"/>
      <c r="Q58" s="59"/>
      <c r="R58" s="59"/>
      <c r="S58" s="83"/>
      <c r="T58" s="59"/>
      <c r="U58" s="65"/>
      <c r="V58" s="58"/>
      <c r="W58" s="59"/>
      <c r="X58" s="59"/>
      <c r="Y58" s="83"/>
      <c r="Z58" s="59"/>
      <c r="AA58" s="65"/>
      <c r="AB58" s="58"/>
      <c r="AC58" s="59"/>
      <c r="AD58" s="59"/>
      <c r="AE58" s="83"/>
      <c r="AF58" s="59"/>
      <c r="AG58" s="65"/>
      <c r="AH58" s="58"/>
      <c r="AI58" s="59"/>
      <c r="AJ58" s="59"/>
      <c r="AK58" s="65"/>
      <c r="AL58" s="58"/>
      <c r="AM58" s="59"/>
      <c r="AN58" s="59"/>
      <c r="AO58" s="65"/>
      <c r="AP58" s="58"/>
      <c r="AQ58" s="59"/>
      <c r="AR58" s="65"/>
      <c r="AS58" s="89">
        <f t="shared" si="7"/>
        <v>0</v>
      </c>
      <c r="AT58" s="89">
        <f t="shared" si="8"/>
        <v>0</v>
      </c>
      <c r="AU58" s="68">
        <f t="shared" si="10"/>
        <v>0</v>
      </c>
      <c r="AV58" s="69">
        <f t="shared" si="11"/>
        <v>0</v>
      </c>
      <c r="AW58" s="77">
        <f t="shared" si="12"/>
        <v>0</v>
      </c>
      <c r="AX58" s="35" t="str">
        <f t="shared" si="13"/>
        <v>Fail</v>
      </c>
      <c r="AY58" s="69">
        <f t="shared" si="14"/>
        <v>0</v>
      </c>
      <c r="AZ58" s="35">
        <f t="shared" si="15"/>
        <v>0</v>
      </c>
      <c r="BA58" s="35">
        <f t="shared" si="16"/>
        <v>0</v>
      </c>
      <c r="BB58" s="36">
        <f t="shared" si="17"/>
        <v>1</v>
      </c>
    </row>
    <row r="59" spans="1:54" ht="15.75" thickBot="1">
      <c r="A59" s="55">
        <v>50</v>
      </c>
      <c r="B59" s="57"/>
      <c r="C59" s="73"/>
      <c r="D59" s="58"/>
      <c r="E59" s="59"/>
      <c r="F59" s="59"/>
      <c r="G59" s="83"/>
      <c r="H59" s="59"/>
      <c r="I59" s="65"/>
      <c r="J59" s="58"/>
      <c r="K59" s="59"/>
      <c r="L59" s="59"/>
      <c r="M59" s="59"/>
      <c r="N59" s="59"/>
      <c r="O59" s="65"/>
      <c r="P59" s="58"/>
      <c r="Q59" s="59"/>
      <c r="R59" s="59"/>
      <c r="S59" s="83"/>
      <c r="T59" s="59"/>
      <c r="U59" s="65"/>
      <c r="V59" s="58"/>
      <c r="W59" s="59"/>
      <c r="X59" s="59"/>
      <c r="Y59" s="83"/>
      <c r="Z59" s="59"/>
      <c r="AA59" s="65"/>
      <c r="AB59" s="58"/>
      <c r="AC59" s="59"/>
      <c r="AD59" s="59"/>
      <c r="AE59" s="83"/>
      <c r="AF59" s="59"/>
      <c r="AG59" s="65"/>
      <c r="AH59" s="58"/>
      <c r="AI59" s="59"/>
      <c r="AJ59" s="59"/>
      <c r="AK59" s="65"/>
      <c r="AL59" s="58"/>
      <c r="AM59" s="59"/>
      <c r="AN59" s="59"/>
      <c r="AO59" s="65"/>
      <c r="AP59" s="58"/>
      <c r="AQ59" s="59"/>
      <c r="AR59" s="65"/>
      <c r="AS59" s="89">
        <f t="shared" si="7"/>
        <v>0</v>
      </c>
      <c r="AT59" s="89">
        <f t="shared" si="8"/>
        <v>0</v>
      </c>
      <c r="AU59" s="68">
        <f t="shared" si="10"/>
        <v>0</v>
      </c>
      <c r="AV59" s="69">
        <f t="shared" si="11"/>
        <v>0</v>
      </c>
      <c r="AW59" s="77">
        <f t="shared" si="12"/>
        <v>0</v>
      </c>
      <c r="AX59" s="35" t="str">
        <f t="shared" si="13"/>
        <v>Fail</v>
      </c>
      <c r="AY59" s="69">
        <f t="shared" si="14"/>
        <v>0</v>
      </c>
      <c r="AZ59" s="35">
        <f t="shared" si="15"/>
        <v>0</v>
      </c>
      <c r="BA59" s="35">
        <f t="shared" si="16"/>
        <v>0</v>
      </c>
      <c r="BB59" s="36">
        <f t="shared" si="17"/>
        <v>1</v>
      </c>
    </row>
    <row r="60" spans="1:54" ht="15.75" thickBot="1">
      <c r="A60" s="55">
        <v>51</v>
      </c>
      <c r="B60" s="57"/>
      <c r="C60" s="73"/>
      <c r="D60" s="58"/>
      <c r="E60" s="59"/>
      <c r="F60" s="59"/>
      <c r="G60" s="83"/>
      <c r="H60" s="59"/>
      <c r="I60" s="65"/>
      <c r="J60" s="58"/>
      <c r="K60" s="59"/>
      <c r="L60" s="59"/>
      <c r="M60" s="59"/>
      <c r="N60" s="59"/>
      <c r="O60" s="65"/>
      <c r="P60" s="58"/>
      <c r="Q60" s="59"/>
      <c r="R60" s="59"/>
      <c r="S60" s="83"/>
      <c r="T60" s="59"/>
      <c r="U60" s="65"/>
      <c r="V60" s="58"/>
      <c r="W60" s="59"/>
      <c r="X60" s="59"/>
      <c r="Y60" s="83"/>
      <c r="Z60" s="59"/>
      <c r="AA60" s="65"/>
      <c r="AB60" s="58"/>
      <c r="AC60" s="59"/>
      <c r="AD60" s="59"/>
      <c r="AE60" s="83"/>
      <c r="AF60" s="59"/>
      <c r="AG60" s="65"/>
      <c r="AH60" s="58"/>
      <c r="AI60" s="59"/>
      <c r="AJ60" s="59"/>
      <c r="AK60" s="65"/>
      <c r="AL60" s="58"/>
      <c r="AM60" s="59"/>
      <c r="AN60" s="59"/>
      <c r="AO60" s="65"/>
      <c r="AP60" s="58"/>
      <c r="AQ60" s="59"/>
      <c r="AR60" s="65"/>
      <c r="AS60" s="89">
        <f t="shared" si="7"/>
        <v>0</v>
      </c>
      <c r="AT60" s="89">
        <f t="shared" si="8"/>
        <v>0</v>
      </c>
      <c r="AU60" s="68">
        <f t="shared" si="10"/>
        <v>0</v>
      </c>
      <c r="AV60" s="69">
        <f t="shared" si="11"/>
        <v>0</v>
      </c>
      <c r="AW60" s="77">
        <f t="shared" si="12"/>
        <v>0</v>
      </c>
      <c r="AX60" s="35" t="str">
        <f t="shared" si="13"/>
        <v>Fail</v>
      </c>
      <c r="AY60" s="69">
        <f t="shared" si="14"/>
        <v>0</v>
      </c>
      <c r="AZ60" s="35">
        <f t="shared" si="15"/>
        <v>0</v>
      </c>
      <c r="BA60" s="35">
        <f t="shared" si="16"/>
        <v>0</v>
      </c>
      <c r="BB60" s="36">
        <f t="shared" si="17"/>
        <v>1</v>
      </c>
    </row>
    <row r="61" spans="1:54" ht="15.75" thickBot="1">
      <c r="A61" s="55">
        <v>52</v>
      </c>
      <c r="B61" s="57"/>
      <c r="C61" s="73"/>
      <c r="D61" s="58"/>
      <c r="E61" s="59"/>
      <c r="F61" s="59"/>
      <c r="G61" s="83"/>
      <c r="H61" s="59"/>
      <c r="I61" s="65"/>
      <c r="J61" s="58"/>
      <c r="K61" s="59"/>
      <c r="L61" s="59"/>
      <c r="M61" s="59"/>
      <c r="N61" s="59"/>
      <c r="O61" s="65"/>
      <c r="P61" s="58"/>
      <c r="Q61" s="59"/>
      <c r="R61" s="59"/>
      <c r="S61" s="83"/>
      <c r="T61" s="59"/>
      <c r="U61" s="65"/>
      <c r="V61" s="58"/>
      <c r="W61" s="59"/>
      <c r="X61" s="59"/>
      <c r="Y61" s="83"/>
      <c r="Z61" s="59"/>
      <c r="AA61" s="65"/>
      <c r="AB61" s="58"/>
      <c r="AC61" s="59"/>
      <c r="AD61" s="59"/>
      <c r="AE61" s="83"/>
      <c r="AF61" s="59"/>
      <c r="AG61" s="65"/>
      <c r="AH61" s="58"/>
      <c r="AI61" s="59"/>
      <c r="AJ61" s="59"/>
      <c r="AK61" s="65"/>
      <c r="AL61" s="58"/>
      <c r="AM61" s="59"/>
      <c r="AN61" s="59"/>
      <c r="AO61" s="65"/>
      <c r="AP61" s="58"/>
      <c r="AQ61" s="59"/>
      <c r="AR61" s="65"/>
      <c r="AS61" s="89">
        <f t="shared" si="7"/>
        <v>0</v>
      </c>
      <c r="AT61" s="89">
        <f t="shared" si="8"/>
        <v>0</v>
      </c>
      <c r="AU61" s="68">
        <f t="shared" si="10"/>
        <v>0</v>
      </c>
      <c r="AV61" s="69">
        <f t="shared" si="11"/>
        <v>0</v>
      </c>
      <c r="AW61" s="77">
        <f t="shared" si="12"/>
        <v>0</v>
      </c>
      <c r="AX61" s="35" t="str">
        <f t="shared" si="13"/>
        <v>Fail</v>
      </c>
      <c r="AY61" s="69">
        <f t="shared" si="14"/>
        <v>0</v>
      </c>
      <c r="AZ61" s="35">
        <f t="shared" si="15"/>
        <v>0</v>
      </c>
      <c r="BA61" s="35">
        <f t="shared" si="16"/>
        <v>0</v>
      </c>
      <c r="BB61" s="36">
        <f t="shared" si="17"/>
        <v>1</v>
      </c>
    </row>
    <row r="62" spans="1:54" ht="15.75" thickBot="1">
      <c r="A62" s="55">
        <v>53</v>
      </c>
      <c r="B62" s="57"/>
      <c r="C62" s="73"/>
      <c r="D62" s="58"/>
      <c r="E62" s="59"/>
      <c r="F62" s="59"/>
      <c r="G62" s="83"/>
      <c r="H62" s="59"/>
      <c r="I62" s="65"/>
      <c r="J62" s="58"/>
      <c r="K62" s="59"/>
      <c r="L62" s="59"/>
      <c r="M62" s="59"/>
      <c r="N62" s="59"/>
      <c r="O62" s="65"/>
      <c r="P62" s="58"/>
      <c r="Q62" s="59"/>
      <c r="R62" s="59"/>
      <c r="S62" s="83"/>
      <c r="T62" s="59"/>
      <c r="U62" s="65"/>
      <c r="V62" s="58"/>
      <c r="W62" s="59"/>
      <c r="X62" s="59"/>
      <c r="Y62" s="83"/>
      <c r="Z62" s="59"/>
      <c r="AA62" s="65"/>
      <c r="AB62" s="58"/>
      <c r="AC62" s="59"/>
      <c r="AD62" s="59"/>
      <c r="AE62" s="83"/>
      <c r="AF62" s="59"/>
      <c r="AG62" s="65"/>
      <c r="AH62" s="58"/>
      <c r="AI62" s="59"/>
      <c r="AJ62" s="59"/>
      <c r="AK62" s="65"/>
      <c r="AL62" s="58"/>
      <c r="AM62" s="59"/>
      <c r="AN62" s="59"/>
      <c r="AO62" s="65"/>
      <c r="AP62" s="58"/>
      <c r="AQ62" s="59"/>
      <c r="AR62" s="65"/>
      <c r="AS62" s="89">
        <f t="shared" si="7"/>
        <v>0</v>
      </c>
      <c r="AT62" s="89">
        <f t="shared" si="8"/>
        <v>0</v>
      </c>
      <c r="AU62" s="68">
        <f t="shared" si="10"/>
        <v>0</v>
      </c>
      <c r="AV62" s="69">
        <f t="shared" si="11"/>
        <v>0</v>
      </c>
      <c r="AW62" s="77">
        <f t="shared" si="12"/>
        <v>0</v>
      </c>
      <c r="AX62" s="35" t="str">
        <f t="shared" si="13"/>
        <v>Fail</v>
      </c>
      <c r="AY62" s="69">
        <f t="shared" si="14"/>
        <v>0</v>
      </c>
      <c r="AZ62" s="35">
        <f t="shared" si="15"/>
        <v>0</v>
      </c>
      <c r="BA62" s="35">
        <f t="shared" si="16"/>
        <v>0</v>
      </c>
      <c r="BB62" s="36">
        <f t="shared" si="17"/>
        <v>1</v>
      </c>
    </row>
    <row r="63" spans="1:54" ht="15.75" thickBot="1">
      <c r="A63" s="55">
        <v>54</v>
      </c>
      <c r="B63" s="57"/>
      <c r="C63" s="73" t="s">
        <v>93</v>
      </c>
      <c r="D63" s="58"/>
      <c r="E63" s="59"/>
      <c r="F63" s="59"/>
      <c r="G63" s="83"/>
      <c r="H63" s="59"/>
      <c r="I63" s="65"/>
      <c r="J63" s="58"/>
      <c r="K63" s="59"/>
      <c r="L63" s="59"/>
      <c r="M63" s="59"/>
      <c r="N63" s="59"/>
      <c r="O63" s="65"/>
      <c r="P63" s="58"/>
      <c r="Q63" s="59"/>
      <c r="R63" s="59"/>
      <c r="S63" s="83"/>
      <c r="T63" s="59"/>
      <c r="U63" s="66"/>
      <c r="V63" s="58"/>
      <c r="W63" s="59"/>
      <c r="X63" s="59"/>
      <c r="Y63" s="83"/>
      <c r="Z63" s="59"/>
      <c r="AA63" s="65"/>
      <c r="AB63" s="58"/>
      <c r="AC63" s="59"/>
      <c r="AD63" s="59"/>
      <c r="AE63" s="83"/>
      <c r="AF63" s="59"/>
      <c r="AG63" s="65"/>
      <c r="AH63" s="58"/>
      <c r="AI63" s="59"/>
      <c r="AJ63" s="59"/>
      <c r="AK63" s="65"/>
      <c r="AL63" s="58"/>
      <c r="AM63" s="59"/>
      <c r="AN63" s="59"/>
      <c r="AO63" s="65"/>
      <c r="AP63" s="58"/>
      <c r="AQ63" s="59"/>
      <c r="AR63" s="65"/>
      <c r="AS63" s="89">
        <f t="shared" si="7"/>
        <v>0</v>
      </c>
      <c r="AT63" s="89">
        <f t="shared" si="8"/>
        <v>0</v>
      </c>
      <c r="AU63" s="68">
        <f t="shared" si="10"/>
        <v>0</v>
      </c>
      <c r="AV63" s="69">
        <f t="shared" si="11"/>
        <v>0</v>
      </c>
      <c r="AW63" s="77">
        <f t="shared" si="12"/>
        <v>0</v>
      </c>
      <c r="AX63" s="35" t="str">
        <f t="shared" si="13"/>
        <v>Fail</v>
      </c>
      <c r="AY63" s="69">
        <f t="shared" si="14"/>
        <v>0</v>
      </c>
      <c r="AZ63" s="35">
        <f t="shared" si="15"/>
        <v>0</v>
      </c>
      <c r="BA63" s="35">
        <f t="shared" si="16"/>
        <v>0</v>
      </c>
      <c r="BB63" s="36">
        <f t="shared" si="17"/>
        <v>1</v>
      </c>
    </row>
    <row r="64" spans="1:54" ht="15.75" thickBot="1">
      <c r="A64" s="55">
        <v>55</v>
      </c>
      <c r="B64" s="57"/>
      <c r="C64" s="73"/>
      <c r="D64" s="58"/>
      <c r="E64" s="59"/>
      <c r="F64" s="59"/>
      <c r="G64" s="83"/>
      <c r="H64" s="59"/>
      <c r="I64" s="65"/>
      <c r="J64" s="58"/>
      <c r="K64" s="59"/>
      <c r="L64" s="59"/>
      <c r="M64" s="59"/>
      <c r="N64" s="59"/>
      <c r="O64" s="65"/>
      <c r="P64" s="58"/>
      <c r="Q64" s="59"/>
      <c r="R64" s="59"/>
      <c r="S64" s="83"/>
      <c r="T64" s="59"/>
      <c r="U64" s="65"/>
      <c r="V64" s="58"/>
      <c r="W64" s="59"/>
      <c r="X64" s="59"/>
      <c r="Y64" s="83"/>
      <c r="Z64" s="59"/>
      <c r="AA64" s="65"/>
      <c r="AB64" s="58"/>
      <c r="AC64" s="59"/>
      <c r="AD64" s="59"/>
      <c r="AE64" s="83"/>
      <c r="AF64" s="59"/>
      <c r="AG64" s="65"/>
      <c r="AH64" s="58"/>
      <c r="AI64" s="59"/>
      <c r="AJ64" s="59"/>
      <c r="AK64" s="65"/>
      <c r="AL64" s="58"/>
      <c r="AM64" s="59"/>
      <c r="AN64" s="59"/>
      <c r="AO64" s="65"/>
      <c r="AP64" s="58"/>
      <c r="AQ64" s="59"/>
      <c r="AR64" s="65"/>
      <c r="AS64" s="89">
        <f t="shared" si="7"/>
        <v>0</v>
      </c>
      <c r="AT64" s="89">
        <f t="shared" si="8"/>
        <v>0</v>
      </c>
      <c r="AU64" s="68">
        <f t="shared" si="10"/>
        <v>0</v>
      </c>
      <c r="AV64" s="69">
        <f t="shared" si="11"/>
        <v>0</v>
      </c>
      <c r="AW64" s="77">
        <f t="shared" si="12"/>
        <v>0</v>
      </c>
      <c r="AX64" s="35" t="str">
        <f t="shared" si="13"/>
        <v>Fail</v>
      </c>
      <c r="AY64" s="69">
        <f t="shared" si="14"/>
        <v>0</v>
      </c>
      <c r="AZ64" s="35">
        <f t="shared" si="15"/>
        <v>0</v>
      </c>
      <c r="BA64" s="35">
        <f t="shared" si="16"/>
        <v>0</v>
      </c>
      <c r="BB64" s="36">
        <f t="shared" si="17"/>
        <v>1</v>
      </c>
    </row>
    <row r="65" spans="1:54" ht="15.75" thickBot="1">
      <c r="A65" s="74">
        <v>56</v>
      </c>
      <c r="B65" s="75"/>
      <c r="C65" s="76"/>
      <c r="D65" s="60"/>
      <c r="E65" s="61"/>
      <c r="F65" s="61"/>
      <c r="G65" s="83"/>
      <c r="H65" s="61"/>
      <c r="I65" s="67"/>
      <c r="J65" s="60"/>
      <c r="K65" s="61"/>
      <c r="L65" s="61"/>
      <c r="M65" s="59"/>
      <c r="N65" s="61"/>
      <c r="O65" s="67"/>
      <c r="P65" s="60"/>
      <c r="Q65" s="61"/>
      <c r="R65" s="61"/>
      <c r="S65" s="83"/>
      <c r="T65" s="61"/>
      <c r="U65" s="67"/>
      <c r="V65" s="60"/>
      <c r="W65" s="61"/>
      <c r="X65" s="61"/>
      <c r="Y65" s="83"/>
      <c r="Z65" s="61"/>
      <c r="AA65" s="67"/>
      <c r="AB65" s="60"/>
      <c r="AC65" s="61"/>
      <c r="AD65" s="61"/>
      <c r="AE65" s="83"/>
      <c r="AF65" s="61"/>
      <c r="AG65" s="67"/>
      <c r="AH65" s="60"/>
      <c r="AI65" s="61"/>
      <c r="AJ65" s="61"/>
      <c r="AK65" s="67"/>
      <c r="AL65" s="60"/>
      <c r="AM65" s="61"/>
      <c r="AN65" s="61"/>
      <c r="AO65" s="67"/>
      <c r="AP65" s="60"/>
      <c r="AQ65" s="61"/>
      <c r="AR65" s="67"/>
      <c r="AS65" s="89">
        <f t="shared" si="7"/>
        <v>0</v>
      </c>
      <c r="AT65" s="89">
        <f t="shared" si="8"/>
        <v>0</v>
      </c>
      <c r="AU65" s="68">
        <f t="shared" si="10"/>
        <v>0</v>
      </c>
      <c r="AV65" s="69">
        <f t="shared" si="11"/>
        <v>0</v>
      </c>
      <c r="AW65" s="77">
        <f t="shared" si="12"/>
        <v>0</v>
      </c>
      <c r="AX65" s="35" t="str">
        <f t="shared" si="13"/>
        <v>Fail</v>
      </c>
      <c r="AY65" s="69">
        <f t="shared" si="14"/>
        <v>0</v>
      </c>
      <c r="AZ65" s="35">
        <f t="shared" si="15"/>
        <v>0</v>
      </c>
      <c r="BA65" s="35">
        <f t="shared" si="16"/>
        <v>0</v>
      </c>
      <c r="BB65" s="36">
        <f t="shared" si="17"/>
        <v>1</v>
      </c>
    </row>
    <row r="66" spans="1:54"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52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</row>
    <row r="67" spans="1:54" ht="34.5" customHeight="1">
      <c r="C67" s="32" t="s">
        <v>79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2" t="s">
        <v>57</v>
      </c>
      <c r="AW67" s="33"/>
      <c r="AX67" s="33"/>
      <c r="AY67" s="33"/>
      <c r="AZ67" s="33"/>
      <c r="BA67" s="33"/>
      <c r="BB67" s="33"/>
    </row>
    <row r="68" spans="1:54" s="34" customFormat="1" ht="15.75" customHeight="1">
      <c r="B68" s="141" t="s">
        <v>18</v>
      </c>
      <c r="C68" s="141"/>
      <c r="D68" s="138">
        <f>COUNTIF(H$10:H$65,"O")</f>
        <v>0</v>
      </c>
      <c r="E68" s="139"/>
      <c r="F68" s="139"/>
      <c r="G68" s="139"/>
      <c r="H68" s="139"/>
      <c r="I68" s="139"/>
      <c r="J68" s="138">
        <f>COUNTIF(N$10:N$65,"O")</f>
        <v>0</v>
      </c>
      <c r="K68" s="139"/>
      <c r="L68" s="139"/>
      <c r="M68" s="139"/>
      <c r="N68" s="139"/>
      <c r="O68" s="139"/>
      <c r="P68" s="138">
        <f>COUNTIF(T$10:T$65,"O")</f>
        <v>0</v>
      </c>
      <c r="Q68" s="139"/>
      <c r="R68" s="139"/>
      <c r="S68" s="139"/>
      <c r="T68" s="139"/>
      <c r="U68" s="139"/>
      <c r="V68" s="138">
        <f>COUNTIF(Z$10:Z$65,"O")</f>
        <v>0</v>
      </c>
      <c r="W68" s="139"/>
      <c r="X68" s="139"/>
      <c r="Y68" s="139"/>
      <c r="Z68" s="139"/>
      <c r="AA68" s="139"/>
      <c r="AB68" s="138">
        <f>COUNTIF(AF$10:AF$65,"O")</f>
        <v>0</v>
      </c>
      <c r="AC68" s="139"/>
      <c r="AD68" s="139"/>
      <c r="AE68" s="139"/>
      <c r="AF68" s="139"/>
      <c r="AG68" s="139"/>
      <c r="AH68" s="134">
        <f>COUNTIF(AJ$10:AJ$65,"O")</f>
        <v>0</v>
      </c>
      <c r="AI68" s="134"/>
      <c r="AJ68" s="134"/>
      <c r="AK68" s="134"/>
      <c r="AL68" s="134">
        <f>COUNTIF(AN$10:AN$65,"O")</f>
        <v>0</v>
      </c>
      <c r="AM68" s="134"/>
      <c r="AN68" s="134"/>
      <c r="AO68" s="134"/>
      <c r="AP68" s="134">
        <f>COUNTIF(AQ$10:AQ$65,"O")</f>
        <v>0</v>
      </c>
      <c r="AQ68" s="134"/>
      <c r="AR68" s="134"/>
      <c r="AS68" s="85"/>
      <c r="AT68" s="85"/>
      <c r="AU68" s="149" t="s">
        <v>34</v>
      </c>
      <c r="AV68" s="149"/>
      <c r="AW68" s="149"/>
      <c r="AX68" s="39">
        <f>COUNTIF(AX$10:AX$65,"Dist")</f>
        <v>0</v>
      </c>
    </row>
    <row r="69" spans="1:54" s="34" customFormat="1" ht="15.75" customHeight="1">
      <c r="B69" s="141" t="s">
        <v>19</v>
      </c>
      <c r="C69" s="141"/>
      <c r="D69" s="138">
        <f>COUNTIF(H$10:H$65,"A+")</f>
        <v>0</v>
      </c>
      <c r="E69" s="139"/>
      <c r="F69" s="139"/>
      <c r="G69" s="139"/>
      <c r="H69" s="139"/>
      <c r="I69" s="139"/>
      <c r="J69" s="138">
        <f>COUNTIF(N$10:N$65,"A+")</f>
        <v>0</v>
      </c>
      <c r="K69" s="139"/>
      <c r="L69" s="139"/>
      <c r="M69" s="139"/>
      <c r="N69" s="139"/>
      <c r="O69" s="139"/>
      <c r="P69" s="138">
        <f>COUNTIF(T$10:T$65,"A+")</f>
        <v>0</v>
      </c>
      <c r="Q69" s="139"/>
      <c r="R69" s="139"/>
      <c r="S69" s="139"/>
      <c r="T69" s="139"/>
      <c r="U69" s="139"/>
      <c r="V69" s="138">
        <f>COUNTIF(Z$10:Z$65,"A+")</f>
        <v>0</v>
      </c>
      <c r="W69" s="139"/>
      <c r="X69" s="139"/>
      <c r="Y69" s="139"/>
      <c r="Z69" s="139"/>
      <c r="AA69" s="139"/>
      <c r="AB69" s="138">
        <f>COUNTIF(AF$10:AF$65,"A+")</f>
        <v>0</v>
      </c>
      <c r="AC69" s="139"/>
      <c r="AD69" s="139"/>
      <c r="AE69" s="139"/>
      <c r="AF69" s="139"/>
      <c r="AG69" s="139"/>
      <c r="AH69" s="134">
        <f>COUNTIF(AJ$10:AJ$65,"A+")</f>
        <v>0</v>
      </c>
      <c r="AI69" s="134"/>
      <c r="AJ69" s="134"/>
      <c r="AK69" s="134"/>
      <c r="AL69" s="134">
        <f>COUNTIF(AN$10:AN$65,"A+")</f>
        <v>0</v>
      </c>
      <c r="AM69" s="134"/>
      <c r="AN69" s="134"/>
      <c r="AO69" s="134"/>
      <c r="AP69" s="134">
        <f>COUNTIF(AQ$10:AQ$65,"A+")</f>
        <v>0</v>
      </c>
      <c r="AQ69" s="134"/>
      <c r="AR69" s="134"/>
      <c r="AS69" s="85"/>
      <c r="AT69" s="85"/>
      <c r="AU69" s="149" t="s">
        <v>35</v>
      </c>
      <c r="AV69" s="149"/>
      <c r="AW69" s="149"/>
      <c r="AX69" s="39">
        <f>COUNTIF(AX$10:AX$65,"FC")</f>
        <v>0</v>
      </c>
    </row>
    <row r="70" spans="1:54" s="34" customFormat="1" ht="15.75" customHeight="1">
      <c r="B70" s="141" t="s">
        <v>20</v>
      </c>
      <c r="C70" s="141"/>
      <c r="D70" s="138">
        <f>COUNTIF(H$10:H$65,"A")</f>
        <v>0</v>
      </c>
      <c r="E70" s="139"/>
      <c r="F70" s="139"/>
      <c r="G70" s="139"/>
      <c r="H70" s="139"/>
      <c r="I70" s="139"/>
      <c r="J70" s="138">
        <f>COUNTIF(N$10:N$65,"A")</f>
        <v>0</v>
      </c>
      <c r="K70" s="139"/>
      <c r="L70" s="139"/>
      <c r="M70" s="139"/>
      <c r="N70" s="139"/>
      <c r="O70" s="139"/>
      <c r="P70" s="138">
        <f>COUNTIF(T$10:T$65,"A")</f>
        <v>0</v>
      </c>
      <c r="Q70" s="139"/>
      <c r="R70" s="139"/>
      <c r="S70" s="139"/>
      <c r="T70" s="139"/>
      <c r="U70" s="139"/>
      <c r="V70" s="138">
        <f>COUNTIF(Z$10:Z$65,"A")</f>
        <v>0</v>
      </c>
      <c r="W70" s="139"/>
      <c r="X70" s="139"/>
      <c r="Y70" s="139"/>
      <c r="Z70" s="139"/>
      <c r="AA70" s="139"/>
      <c r="AB70" s="138">
        <f>COUNTIF(AF$10:AF$65,"A")</f>
        <v>0</v>
      </c>
      <c r="AC70" s="139"/>
      <c r="AD70" s="139"/>
      <c r="AE70" s="139"/>
      <c r="AF70" s="139"/>
      <c r="AG70" s="139"/>
      <c r="AH70" s="134">
        <f>COUNTIF(AJ$10:AJ$65,"A")</f>
        <v>0</v>
      </c>
      <c r="AI70" s="134"/>
      <c r="AJ70" s="134"/>
      <c r="AK70" s="134"/>
      <c r="AL70" s="134">
        <f>COUNTIF(AN$10:AN$65,"A")</f>
        <v>0</v>
      </c>
      <c r="AM70" s="134"/>
      <c r="AN70" s="134"/>
      <c r="AO70" s="134"/>
      <c r="AP70" s="134">
        <f>COUNTIF(AQ$10:AQ$65,"A")</f>
        <v>0</v>
      </c>
      <c r="AQ70" s="134"/>
      <c r="AR70" s="134"/>
      <c r="AS70" s="85"/>
      <c r="AT70" s="85"/>
      <c r="AU70" s="149" t="s">
        <v>36</v>
      </c>
      <c r="AV70" s="149"/>
      <c r="AW70" s="149"/>
      <c r="AX70" s="39">
        <f>COUNTIF(AX$10:AX$65,"HSC")</f>
        <v>0</v>
      </c>
    </row>
    <row r="71" spans="1:54" s="34" customFormat="1" ht="15.75" customHeight="1">
      <c r="B71" s="141" t="s">
        <v>21</v>
      </c>
      <c r="C71" s="141"/>
      <c r="D71" s="138">
        <f>COUNTIF(H$10:H$65,"B+")</f>
        <v>0</v>
      </c>
      <c r="E71" s="139"/>
      <c r="F71" s="139"/>
      <c r="G71" s="139"/>
      <c r="H71" s="139"/>
      <c r="I71" s="139"/>
      <c r="J71" s="138">
        <f>COUNTIF(N$10:N$65,"B+")</f>
        <v>0</v>
      </c>
      <c r="K71" s="139"/>
      <c r="L71" s="139"/>
      <c r="M71" s="139"/>
      <c r="N71" s="139"/>
      <c r="O71" s="139"/>
      <c r="P71" s="138">
        <f>COUNTIF(T$10:T$65,"B+")</f>
        <v>0</v>
      </c>
      <c r="Q71" s="139"/>
      <c r="R71" s="139"/>
      <c r="S71" s="139"/>
      <c r="T71" s="139"/>
      <c r="U71" s="139"/>
      <c r="V71" s="138">
        <f>COUNTIF(Z$10:Z$65,"B+")</f>
        <v>0</v>
      </c>
      <c r="W71" s="139"/>
      <c r="X71" s="139"/>
      <c r="Y71" s="139"/>
      <c r="Z71" s="139"/>
      <c r="AA71" s="139"/>
      <c r="AB71" s="138">
        <f>COUNTIF(AF$10:AF$65,"B+")</f>
        <v>0</v>
      </c>
      <c r="AC71" s="139"/>
      <c r="AD71" s="139"/>
      <c r="AE71" s="139"/>
      <c r="AF71" s="139"/>
      <c r="AG71" s="139"/>
      <c r="AH71" s="134">
        <f>COUNTIF(AJ$10:AJ$65,"B+")</f>
        <v>0</v>
      </c>
      <c r="AI71" s="134"/>
      <c r="AJ71" s="134"/>
      <c r="AK71" s="134"/>
      <c r="AL71" s="134">
        <f>COUNTIF(AN$10:AN$65,"B+")</f>
        <v>0</v>
      </c>
      <c r="AM71" s="134"/>
      <c r="AN71" s="134"/>
      <c r="AO71" s="134"/>
      <c r="AP71" s="134">
        <f>COUNTIF(AQ$10:AQ$65,"B+")</f>
        <v>0</v>
      </c>
      <c r="AQ71" s="134"/>
      <c r="AR71" s="134"/>
      <c r="AS71" s="85"/>
      <c r="AT71" s="85"/>
      <c r="AU71" s="149" t="s">
        <v>37</v>
      </c>
      <c r="AV71" s="149"/>
      <c r="AW71" s="149"/>
      <c r="AX71" s="39">
        <f>COUNTIF(AX$10:AX$65,"SC")</f>
        <v>0</v>
      </c>
    </row>
    <row r="72" spans="1:54" s="34" customFormat="1" ht="15.75" customHeight="1">
      <c r="B72" s="141" t="s">
        <v>22</v>
      </c>
      <c r="C72" s="141"/>
      <c r="D72" s="138">
        <f>COUNTIF(H$10:H$65,"B")</f>
        <v>0</v>
      </c>
      <c r="E72" s="139"/>
      <c r="F72" s="139"/>
      <c r="G72" s="139"/>
      <c r="H72" s="139"/>
      <c r="I72" s="139"/>
      <c r="J72" s="138">
        <f>COUNTIF(N$10:N$65,"B")</f>
        <v>0</v>
      </c>
      <c r="K72" s="139"/>
      <c r="L72" s="139"/>
      <c r="M72" s="139"/>
      <c r="N72" s="139"/>
      <c r="O72" s="139"/>
      <c r="P72" s="138">
        <f>COUNTIF(T$10:T$65,"B")</f>
        <v>0</v>
      </c>
      <c r="Q72" s="139"/>
      <c r="R72" s="139"/>
      <c r="S72" s="139"/>
      <c r="T72" s="139"/>
      <c r="U72" s="139"/>
      <c r="V72" s="138">
        <f>COUNTIF(Z$10:Z$65,"B")</f>
        <v>0</v>
      </c>
      <c r="W72" s="139"/>
      <c r="X72" s="139"/>
      <c r="Y72" s="139"/>
      <c r="Z72" s="139"/>
      <c r="AA72" s="139"/>
      <c r="AB72" s="138">
        <f>COUNTIF(AF$10:AF$65,"B")</f>
        <v>0</v>
      </c>
      <c r="AC72" s="139"/>
      <c r="AD72" s="139"/>
      <c r="AE72" s="139"/>
      <c r="AF72" s="139"/>
      <c r="AG72" s="139"/>
      <c r="AH72" s="134">
        <f>COUNTIF(AJ$10:AJ$65,"B")</f>
        <v>0</v>
      </c>
      <c r="AI72" s="134"/>
      <c r="AJ72" s="134"/>
      <c r="AK72" s="134"/>
      <c r="AL72" s="134">
        <f>COUNTIF(AN$10:AN$65,"B")</f>
        <v>0</v>
      </c>
      <c r="AM72" s="134"/>
      <c r="AN72" s="134"/>
      <c r="AO72" s="134"/>
      <c r="AP72" s="134">
        <f>COUNTIF(AQ$10:AQ$65,"B")</f>
        <v>0</v>
      </c>
      <c r="AQ72" s="134"/>
      <c r="AR72" s="134"/>
      <c r="AS72" s="85"/>
      <c r="AT72" s="85"/>
      <c r="AU72" s="149" t="s">
        <v>38</v>
      </c>
      <c r="AV72" s="149"/>
      <c r="AW72" s="149"/>
      <c r="AX72" s="39">
        <f>COUNTIF(AX$10:AX$65,"Pass")</f>
        <v>0</v>
      </c>
    </row>
    <row r="73" spans="1:54" s="34" customFormat="1" ht="15.75" customHeight="1">
      <c r="B73" s="141" t="s">
        <v>23</v>
      </c>
      <c r="C73" s="141"/>
      <c r="D73" s="138">
        <f>COUNTIF(H$10:H$65,"C")</f>
        <v>0</v>
      </c>
      <c r="E73" s="139"/>
      <c r="F73" s="139"/>
      <c r="G73" s="139"/>
      <c r="H73" s="139"/>
      <c r="I73" s="139"/>
      <c r="J73" s="138">
        <f>COUNTIF(N$10:N$65,"C")</f>
        <v>0</v>
      </c>
      <c r="K73" s="139"/>
      <c r="L73" s="139"/>
      <c r="M73" s="139"/>
      <c r="N73" s="139"/>
      <c r="O73" s="139"/>
      <c r="P73" s="138">
        <f>COUNTIF(T$10:T$65,"C")</f>
        <v>0</v>
      </c>
      <c r="Q73" s="139"/>
      <c r="R73" s="139"/>
      <c r="S73" s="139"/>
      <c r="T73" s="139"/>
      <c r="U73" s="139"/>
      <c r="V73" s="138">
        <f>COUNTIF(Z$10:Z$65,"C")</f>
        <v>0</v>
      </c>
      <c r="W73" s="139"/>
      <c r="X73" s="139"/>
      <c r="Y73" s="139"/>
      <c r="Z73" s="139"/>
      <c r="AA73" s="139"/>
      <c r="AB73" s="138">
        <f>COUNTIF(AF$10:AF$65,"C")</f>
        <v>0</v>
      </c>
      <c r="AC73" s="139"/>
      <c r="AD73" s="139"/>
      <c r="AE73" s="139"/>
      <c r="AF73" s="139"/>
      <c r="AG73" s="139"/>
      <c r="AH73" s="134">
        <f>COUNTIF(AJ$10:AJ$65,"C")</f>
        <v>0</v>
      </c>
      <c r="AI73" s="134"/>
      <c r="AJ73" s="134"/>
      <c r="AK73" s="134"/>
      <c r="AL73" s="134">
        <f>COUNTIF(AN$10:AN$65,"C")</f>
        <v>0</v>
      </c>
      <c r="AM73" s="134"/>
      <c r="AN73" s="134"/>
      <c r="AO73" s="134"/>
      <c r="AP73" s="134">
        <f>COUNTIF(AQ$10:AQ$65,"C")</f>
        <v>0</v>
      </c>
      <c r="AQ73" s="134"/>
      <c r="AR73" s="134"/>
      <c r="AS73" s="85"/>
      <c r="AT73" s="85"/>
      <c r="AU73" s="149" t="s">
        <v>39</v>
      </c>
      <c r="AV73" s="149"/>
      <c r="AW73" s="149"/>
      <c r="AX73" s="39">
        <f>COUNTIF(AX$10:AX$65,"Fail")</f>
        <v>56</v>
      </c>
    </row>
    <row r="74" spans="1:54" s="34" customFormat="1" ht="15.75" customHeight="1">
      <c r="B74" s="141" t="s">
        <v>24</v>
      </c>
      <c r="C74" s="141"/>
      <c r="D74" s="138">
        <f>COUNTIF(H$10:H$65,"P")</f>
        <v>0</v>
      </c>
      <c r="E74" s="139"/>
      <c r="F74" s="139"/>
      <c r="G74" s="139"/>
      <c r="H74" s="139"/>
      <c r="I74" s="139"/>
      <c r="J74" s="138">
        <f>COUNTIF(N$10:N$65,"P")</f>
        <v>0</v>
      </c>
      <c r="K74" s="139"/>
      <c r="L74" s="139"/>
      <c r="M74" s="139"/>
      <c r="N74" s="139"/>
      <c r="O74" s="139"/>
      <c r="P74" s="138">
        <f>COUNTIF(T$10:T$65,"P")</f>
        <v>0</v>
      </c>
      <c r="Q74" s="139"/>
      <c r="R74" s="139"/>
      <c r="S74" s="139"/>
      <c r="T74" s="139"/>
      <c r="U74" s="139"/>
      <c r="V74" s="138">
        <f>COUNTIF(Z$10:Z$65,"P")</f>
        <v>0</v>
      </c>
      <c r="W74" s="139"/>
      <c r="X74" s="139"/>
      <c r="Y74" s="139"/>
      <c r="Z74" s="139"/>
      <c r="AA74" s="139"/>
      <c r="AB74" s="138">
        <f>COUNTIF(AF$10:AF$65,"P")</f>
        <v>0</v>
      </c>
      <c r="AC74" s="139"/>
      <c r="AD74" s="139"/>
      <c r="AE74" s="139"/>
      <c r="AF74" s="139"/>
      <c r="AG74" s="139"/>
      <c r="AH74" s="134">
        <f>COUNTIF(AJ$10:AJ$65,"P")</f>
        <v>0</v>
      </c>
      <c r="AI74" s="134"/>
      <c r="AJ74" s="134"/>
      <c r="AK74" s="134"/>
      <c r="AL74" s="134">
        <f>COUNTIF(AN$10:AN$65,"P")</f>
        <v>0</v>
      </c>
      <c r="AM74" s="134"/>
      <c r="AN74" s="134"/>
      <c r="AO74" s="134"/>
      <c r="AP74" s="134">
        <f>COUNTIF(AQ$10:AQ$65,"P")</f>
        <v>0</v>
      </c>
      <c r="AQ74" s="134"/>
      <c r="AR74" s="134"/>
      <c r="AS74" s="85"/>
      <c r="AT74" s="85"/>
      <c r="AU74" s="149" t="s">
        <v>31</v>
      </c>
      <c r="AV74" s="149"/>
      <c r="AW74" s="149"/>
      <c r="AX74" s="39">
        <f>SUM(AX68:AX72)</f>
        <v>0</v>
      </c>
    </row>
    <row r="75" spans="1:54" s="34" customFormat="1" ht="15.75" customHeight="1">
      <c r="B75" s="141" t="s">
        <v>25</v>
      </c>
      <c r="C75" s="141"/>
      <c r="D75" s="138">
        <f>COUNTIF(H$10:H$65,"F")</f>
        <v>0</v>
      </c>
      <c r="E75" s="139"/>
      <c r="F75" s="139"/>
      <c r="G75" s="139"/>
      <c r="H75" s="139"/>
      <c r="I75" s="139"/>
      <c r="J75" s="138">
        <f>COUNTIF(N$10:N$65,"F")</f>
        <v>0</v>
      </c>
      <c r="K75" s="139"/>
      <c r="L75" s="139"/>
      <c r="M75" s="139"/>
      <c r="N75" s="139"/>
      <c r="O75" s="139"/>
      <c r="P75" s="138">
        <f>COUNTIF(T$10:T$65,"F")</f>
        <v>0</v>
      </c>
      <c r="Q75" s="139"/>
      <c r="R75" s="139"/>
      <c r="S75" s="139"/>
      <c r="T75" s="139"/>
      <c r="U75" s="139"/>
      <c r="V75" s="138">
        <f>COUNTIF(Z$10:Z$65,"F")</f>
        <v>0</v>
      </c>
      <c r="W75" s="139"/>
      <c r="X75" s="139"/>
      <c r="Y75" s="139"/>
      <c r="Z75" s="139"/>
      <c r="AA75" s="139"/>
      <c r="AB75" s="138">
        <f>COUNTIF(AF$10:AF$65,"F")</f>
        <v>0</v>
      </c>
      <c r="AC75" s="139"/>
      <c r="AD75" s="139"/>
      <c r="AE75" s="139"/>
      <c r="AF75" s="139"/>
      <c r="AG75" s="139"/>
      <c r="AH75" s="134">
        <f>COUNTIF(AJ$10:AJ$65,"F")</f>
        <v>0</v>
      </c>
      <c r="AI75" s="134"/>
      <c r="AJ75" s="134"/>
      <c r="AK75" s="134"/>
      <c r="AL75" s="134">
        <f>COUNTIF(AN$10:AN$65,"F")</f>
        <v>0</v>
      </c>
      <c r="AM75" s="134"/>
      <c r="AN75" s="134"/>
      <c r="AO75" s="134"/>
      <c r="AP75" s="134">
        <f>COUNTIF(AQ$10:AQ$65,"F")</f>
        <v>0</v>
      </c>
      <c r="AQ75" s="134"/>
      <c r="AR75" s="134"/>
      <c r="AS75" s="85"/>
      <c r="AT75" s="85"/>
      <c r="AU75" s="149" t="s">
        <v>40</v>
      </c>
      <c r="AV75" s="149"/>
      <c r="AW75" s="149"/>
      <c r="AX75" s="39">
        <f>SUM(AX68:AX73)</f>
        <v>56</v>
      </c>
    </row>
    <row r="76" spans="1:54" s="34" customFormat="1" ht="15.75" customHeight="1">
      <c r="B76" s="141" t="s">
        <v>31</v>
      </c>
      <c r="C76" s="141"/>
      <c r="D76" s="138">
        <f>SUM(D68:I74)</f>
        <v>0</v>
      </c>
      <c r="E76" s="139"/>
      <c r="F76" s="139"/>
      <c r="G76" s="139"/>
      <c r="H76" s="139"/>
      <c r="I76" s="139"/>
      <c r="J76" s="138">
        <f t="shared" ref="J76" si="18">SUM(J68:O74)</f>
        <v>0</v>
      </c>
      <c r="K76" s="139"/>
      <c r="L76" s="139"/>
      <c r="M76" s="139"/>
      <c r="N76" s="139"/>
      <c r="O76" s="139"/>
      <c r="P76" s="138">
        <f t="shared" ref="P76" si="19">SUM(P68:U74)</f>
        <v>0</v>
      </c>
      <c r="Q76" s="139"/>
      <c r="R76" s="139"/>
      <c r="S76" s="139"/>
      <c r="T76" s="139"/>
      <c r="U76" s="139"/>
      <c r="V76" s="138">
        <f t="shared" ref="V76" si="20">SUM(V68:AA74)</f>
        <v>0</v>
      </c>
      <c r="W76" s="139"/>
      <c r="X76" s="139"/>
      <c r="Y76" s="139"/>
      <c r="Z76" s="139"/>
      <c r="AA76" s="139"/>
      <c r="AB76" s="138">
        <f>SUM(AB68:AG74)</f>
        <v>0</v>
      </c>
      <c r="AC76" s="139"/>
      <c r="AD76" s="139"/>
      <c r="AE76" s="139"/>
      <c r="AF76" s="139"/>
      <c r="AG76" s="139"/>
      <c r="AH76" s="134">
        <f>SUM(AH68:AK74)</f>
        <v>0</v>
      </c>
      <c r="AI76" s="134"/>
      <c r="AJ76" s="134"/>
      <c r="AK76" s="134"/>
      <c r="AL76" s="134">
        <f t="shared" ref="AL76" si="21">SUM(AL68:AO74)</f>
        <v>0</v>
      </c>
      <c r="AM76" s="134"/>
      <c r="AN76" s="134"/>
      <c r="AO76" s="134"/>
      <c r="AP76" s="134">
        <f t="shared" ref="AP76" si="22">SUM(AP68:AR74)</f>
        <v>0</v>
      </c>
      <c r="AQ76" s="134"/>
      <c r="AR76" s="134"/>
      <c r="AS76" s="85"/>
      <c r="AT76" s="85"/>
      <c r="AU76" s="146" t="s">
        <v>42</v>
      </c>
      <c r="AV76" s="146"/>
      <c r="AW76" s="146"/>
      <c r="AX76" s="40">
        <f>(AX74/AX75)</f>
        <v>0</v>
      </c>
    </row>
    <row r="77" spans="1:54" s="34" customFormat="1" ht="15.75" customHeight="1">
      <c r="B77" s="141" t="s">
        <v>32</v>
      </c>
      <c r="C77" s="141"/>
      <c r="D77" s="138">
        <f>D75</f>
        <v>0</v>
      </c>
      <c r="E77" s="139"/>
      <c r="F77" s="139"/>
      <c r="G77" s="139"/>
      <c r="H77" s="139"/>
      <c r="I77" s="139"/>
      <c r="J77" s="138">
        <f t="shared" ref="J77" si="23">J75</f>
        <v>0</v>
      </c>
      <c r="K77" s="139"/>
      <c r="L77" s="139"/>
      <c r="M77" s="139"/>
      <c r="N77" s="139"/>
      <c r="O77" s="139"/>
      <c r="P77" s="138">
        <f t="shared" ref="P77" si="24">P75</f>
        <v>0</v>
      </c>
      <c r="Q77" s="139"/>
      <c r="R77" s="139"/>
      <c r="S77" s="139"/>
      <c r="T77" s="139"/>
      <c r="U77" s="139"/>
      <c r="V77" s="138">
        <f t="shared" ref="V77" si="25">V75</f>
        <v>0</v>
      </c>
      <c r="W77" s="139"/>
      <c r="X77" s="139"/>
      <c r="Y77" s="139"/>
      <c r="Z77" s="139"/>
      <c r="AA77" s="139"/>
      <c r="AB77" s="138">
        <f t="shared" ref="AB77" si="26">AB75</f>
        <v>0</v>
      </c>
      <c r="AC77" s="139"/>
      <c r="AD77" s="139"/>
      <c r="AE77" s="139"/>
      <c r="AF77" s="139"/>
      <c r="AG77" s="139"/>
      <c r="AH77" s="134">
        <f>AH75</f>
        <v>0</v>
      </c>
      <c r="AI77" s="134"/>
      <c r="AJ77" s="134"/>
      <c r="AK77" s="134"/>
      <c r="AL77" s="134">
        <f t="shared" ref="AL77" si="27">AL75</f>
        <v>0</v>
      </c>
      <c r="AM77" s="134"/>
      <c r="AN77" s="134"/>
      <c r="AO77" s="134"/>
      <c r="AP77" s="134">
        <f t="shared" ref="AP77" si="28">AP75</f>
        <v>0</v>
      </c>
      <c r="AQ77" s="134"/>
      <c r="AR77" s="134"/>
      <c r="AS77" s="85"/>
      <c r="AT77" s="85"/>
      <c r="AU77" s="41"/>
      <c r="AV77" s="41"/>
      <c r="AW77" s="41"/>
      <c r="AX77" s="41"/>
    </row>
    <row r="78" spans="1:54" s="34" customFormat="1" ht="15.75" customHeight="1">
      <c r="B78" s="141" t="s">
        <v>26</v>
      </c>
      <c r="C78" s="141"/>
      <c r="D78" s="142" t="e">
        <f>D77/(D77+D76)%</f>
        <v>#DIV/0!</v>
      </c>
      <c r="E78" s="143"/>
      <c r="F78" s="143"/>
      <c r="G78" s="143"/>
      <c r="H78" s="143"/>
      <c r="I78" s="143"/>
      <c r="J78" s="142" t="e">
        <f t="shared" ref="J78" si="29">J77/(J77+J76)%</f>
        <v>#DIV/0!</v>
      </c>
      <c r="K78" s="143"/>
      <c r="L78" s="143"/>
      <c r="M78" s="143"/>
      <c r="N78" s="143"/>
      <c r="O78" s="143"/>
      <c r="P78" s="142" t="e">
        <f t="shared" ref="P78" si="30">P77/(P77+P76)%</f>
        <v>#DIV/0!</v>
      </c>
      <c r="Q78" s="143"/>
      <c r="R78" s="143"/>
      <c r="S78" s="143"/>
      <c r="T78" s="143"/>
      <c r="U78" s="143"/>
      <c r="V78" s="142" t="e">
        <f t="shared" ref="V78" si="31">V77/(V77+V76)%</f>
        <v>#DIV/0!</v>
      </c>
      <c r="W78" s="143"/>
      <c r="X78" s="143"/>
      <c r="Y78" s="143"/>
      <c r="Z78" s="143"/>
      <c r="AA78" s="143"/>
      <c r="AB78" s="142" t="e">
        <f t="shared" ref="AB78" si="32">AB77/(AB77+AB76)%</f>
        <v>#DIV/0!</v>
      </c>
      <c r="AC78" s="143"/>
      <c r="AD78" s="143"/>
      <c r="AE78" s="143"/>
      <c r="AF78" s="143"/>
      <c r="AG78" s="143"/>
      <c r="AH78" s="144" t="e">
        <f>AH77/(AH77+AH76)%</f>
        <v>#DIV/0!</v>
      </c>
      <c r="AI78" s="144"/>
      <c r="AJ78" s="144"/>
      <c r="AK78" s="144"/>
      <c r="AL78" s="144" t="e">
        <f t="shared" ref="AL78" si="33">AL77/(AL77+AL76)%</f>
        <v>#DIV/0!</v>
      </c>
      <c r="AM78" s="144"/>
      <c r="AN78" s="144"/>
      <c r="AO78" s="144"/>
      <c r="AP78" s="144" t="e">
        <f t="shared" ref="AP78" si="34">AP77/(AP77+AP76)%</f>
        <v>#DIV/0!</v>
      </c>
      <c r="AQ78" s="144"/>
      <c r="AR78" s="144"/>
      <c r="AS78" s="87"/>
      <c r="AT78" s="87"/>
      <c r="AU78" s="138" t="s">
        <v>48</v>
      </c>
      <c r="AV78" s="138"/>
      <c r="AW78" s="42" t="s">
        <v>2</v>
      </c>
      <c r="AX78" s="42">
        <f>COUNTIF(BA$10:BA$65,"1")</f>
        <v>0</v>
      </c>
    </row>
    <row r="79" spans="1:54" s="34" customFormat="1" ht="15.75" customHeight="1">
      <c r="B79" s="141" t="s">
        <v>27</v>
      </c>
      <c r="C79" s="141"/>
      <c r="D79" s="142" t="e">
        <f>D76/(D76+D77)%</f>
        <v>#DIV/0!</v>
      </c>
      <c r="E79" s="143"/>
      <c r="F79" s="143"/>
      <c r="G79" s="143"/>
      <c r="H79" s="143"/>
      <c r="I79" s="143"/>
      <c r="J79" s="142" t="e">
        <f t="shared" ref="J79" si="35">J76/(J76+J77)%</f>
        <v>#DIV/0!</v>
      </c>
      <c r="K79" s="143"/>
      <c r="L79" s="143"/>
      <c r="M79" s="143"/>
      <c r="N79" s="143"/>
      <c r="O79" s="143"/>
      <c r="P79" s="142" t="e">
        <f t="shared" ref="P79" si="36">P76/(P76+P77)%</f>
        <v>#DIV/0!</v>
      </c>
      <c r="Q79" s="143"/>
      <c r="R79" s="143"/>
      <c r="S79" s="143"/>
      <c r="T79" s="143"/>
      <c r="U79" s="143"/>
      <c r="V79" s="142" t="e">
        <f t="shared" ref="V79" si="37">V76/(V76+V77)%</f>
        <v>#DIV/0!</v>
      </c>
      <c r="W79" s="143"/>
      <c r="X79" s="143"/>
      <c r="Y79" s="143"/>
      <c r="Z79" s="143"/>
      <c r="AA79" s="143"/>
      <c r="AB79" s="142" t="e">
        <f t="shared" ref="AB79" si="38">AB76/(AB76+AB77)%</f>
        <v>#DIV/0!</v>
      </c>
      <c r="AC79" s="143"/>
      <c r="AD79" s="143"/>
      <c r="AE79" s="143"/>
      <c r="AF79" s="143"/>
      <c r="AG79" s="143"/>
      <c r="AH79" s="144" t="e">
        <f>AH76/(AH76+AH77)%</f>
        <v>#DIV/0!</v>
      </c>
      <c r="AI79" s="144"/>
      <c r="AJ79" s="144"/>
      <c r="AK79" s="144"/>
      <c r="AL79" s="144" t="e">
        <f t="shared" ref="AL79" si="39">AL76/(AL76+AL77)%</f>
        <v>#DIV/0!</v>
      </c>
      <c r="AM79" s="144"/>
      <c r="AN79" s="144"/>
      <c r="AO79" s="144"/>
      <c r="AP79" s="144" t="e">
        <f t="shared" ref="AP79" si="40">AP76/(AP76+AP77)%</f>
        <v>#DIV/0!</v>
      </c>
      <c r="AQ79" s="144"/>
      <c r="AR79" s="144"/>
      <c r="AS79" s="87"/>
      <c r="AT79" s="87"/>
      <c r="AU79" s="138"/>
      <c r="AV79" s="138"/>
      <c r="AW79" s="42" t="s">
        <v>49</v>
      </c>
      <c r="AX79" s="42">
        <f>COUNTIF(BA$10:BA$65,"2")</f>
        <v>0</v>
      </c>
    </row>
    <row r="80" spans="1:54" s="34" customFormat="1" ht="15.75" customHeight="1">
      <c r="B80" s="141" t="s">
        <v>29</v>
      </c>
      <c r="C80" s="141"/>
      <c r="D80" s="138">
        <f>COUNTIF(G10:G65,1)+COUNTIF(G10:G65,2)</f>
        <v>0</v>
      </c>
      <c r="E80" s="139"/>
      <c r="F80" s="139"/>
      <c r="G80" s="139"/>
      <c r="H80" s="139"/>
      <c r="I80" s="139"/>
      <c r="J80" s="138">
        <f>COUNTIF(M10:M65,1)+COUNTIF(M10:M65,2)</f>
        <v>0</v>
      </c>
      <c r="K80" s="139"/>
      <c r="L80" s="139"/>
      <c r="M80" s="139"/>
      <c r="N80" s="139"/>
      <c r="O80" s="139"/>
      <c r="P80" s="138">
        <f>COUNTIF(S10:S65,1)+COUNTIF(S10:S65,2)</f>
        <v>0</v>
      </c>
      <c r="Q80" s="139"/>
      <c r="R80" s="139"/>
      <c r="S80" s="139"/>
      <c r="T80" s="139"/>
      <c r="U80" s="139"/>
      <c r="V80" s="138">
        <f>COUNTIF(Y10:Y65,1)+COUNTIF(Y10:Y65,2)</f>
        <v>0</v>
      </c>
      <c r="W80" s="139"/>
      <c r="X80" s="139"/>
      <c r="Y80" s="139"/>
      <c r="Z80" s="139"/>
      <c r="AA80" s="139"/>
      <c r="AB80" s="138">
        <f>COUNTIF(AE10:AE65,1)+COUNTIF(AE10:AE65,2)</f>
        <v>0</v>
      </c>
      <c r="AC80" s="139"/>
      <c r="AD80" s="139"/>
      <c r="AE80" s="139"/>
      <c r="AF80" s="139"/>
      <c r="AG80" s="139"/>
      <c r="AH80" s="134">
        <f>COUNTIF(AH10:AI65,"AB")</f>
        <v>0</v>
      </c>
      <c r="AI80" s="134"/>
      <c r="AJ80" s="134"/>
      <c r="AK80" s="134"/>
      <c r="AL80" s="134">
        <f>COUNTIF(AM10:AM65,"AB")</f>
        <v>0</v>
      </c>
      <c r="AM80" s="134"/>
      <c r="AN80" s="134"/>
      <c r="AO80" s="134"/>
      <c r="AP80" s="134">
        <f>COUNTIF(AP10:AP65,"AB")</f>
        <v>0</v>
      </c>
      <c r="AQ80" s="134"/>
      <c r="AR80" s="134"/>
      <c r="AS80" s="85"/>
      <c r="AT80" s="85"/>
      <c r="AU80" s="138"/>
      <c r="AV80" s="138"/>
      <c r="AW80" s="42" t="s">
        <v>50</v>
      </c>
      <c r="AX80" s="42">
        <f>COUNTIF(BA$10:BA$65,"3")</f>
        <v>0</v>
      </c>
    </row>
    <row r="81" spans="2:50" s="34" customFormat="1" ht="15.75" customHeight="1">
      <c r="B81" s="141" t="s">
        <v>30</v>
      </c>
      <c r="C81" s="141"/>
      <c r="D81" s="138">
        <f>COUNTIF(G10:G65,0)</f>
        <v>0</v>
      </c>
      <c r="E81" s="139"/>
      <c r="F81" s="139"/>
      <c r="G81" s="139"/>
      <c r="H81" s="139"/>
      <c r="I81" s="139"/>
      <c r="J81" s="138">
        <f>COUNTIF(M10:M65,0)</f>
        <v>0</v>
      </c>
      <c r="K81" s="139"/>
      <c r="L81" s="139"/>
      <c r="M81" s="139"/>
      <c r="N81" s="139"/>
      <c r="O81" s="139"/>
      <c r="P81" s="138">
        <f>COUNTIF(S10:S65,0)</f>
        <v>0</v>
      </c>
      <c r="Q81" s="139"/>
      <c r="R81" s="139"/>
      <c r="S81" s="139"/>
      <c r="T81" s="139"/>
      <c r="U81" s="139"/>
      <c r="V81" s="138">
        <f>COUNTIF(Y10:Y65,0)</f>
        <v>0</v>
      </c>
      <c r="W81" s="139"/>
      <c r="X81" s="139"/>
      <c r="Y81" s="139"/>
      <c r="Z81" s="139"/>
      <c r="AA81" s="139"/>
      <c r="AB81" s="138">
        <f>COUNTIF(AE10:AE65,0)</f>
        <v>0</v>
      </c>
      <c r="AC81" s="139"/>
      <c r="AD81" s="139"/>
      <c r="AE81" s="139"/>
      <c r="AF81" s="139"/>
      <c r="AG81" s="139"/>
      <c r="AH81" s="134">
        <f>COUNT(AK10:AK65)</f>
        <v>0</v>
      </c>
      <c r="AI81" s="134"/>
      <c r="AJ81" s="134"/>
      <c r="AK81" s="134"/>
      <c r="AL81" s="134">
        <f>COUNT(AM10:AM65)</f>
        <v>0</v>
      </c>
      <c r="AM81" s="134"/>
      <c r="AN81" s="134"/>
      <c r="AO81" s="134"/>
      <c r="AP81" s="134">
        <f>COUNT(AR10:AR65)</f>
        <v>0</v>
      </c>
      <c r="AQ81" s="134"/>
      <c r="AR81" s="134"/>
      <c r="AS81" s="85"/>
      <c r="AT81" s="85"/>
      <c r="AU81" s="138"/>
      <c r="AV81" s="138"/>
      <c r="AW81" s="42" t="s">
        <v>51</v>
      </c>
      <c r="AX81" s="42">
        <f>COUNTIF(BA$10:BA$65,"4")</f>
        <v>0</v>
      </c>
    </row>
    <row r="82" spans="2:50" s="34" customFormat="1" ht="15.75" customHeight="1">
      <c r="B82" s="141" t="s">
        <v>28</v>
      </c>
      <c r="C82" s="141"/>
      <c r="D82" s="138">
        <f>D81+D80</f>
        <v>0</v>
      </c>
      <c r="E82" s="139"/>
      <c r="F82" s="139"/>
      <c r="G82" s="139"/>
      <c r="H82" s="139"/>
      <c r="I82" s="139"/>
      <c r="J82" s="138">
        <f t="shared" ref="J82" si="41">J81+J80</f>
        <v>0</v>
      </c>
      <c r="K82" s="139"/>
      <c r="L82" s="139"/>
      <c r="M82" s="139"/>
      <c r="N82" s="139"/>
      <c r="O82" s="139"/>
      <c r="P82" s="138">
        <f t="shared" ref="P82" si="42">P81+P80</f>
        <v>0</v>
      </c>
      <c r="Q82" s="139"/>
      <c r="R82" s="139"/>
      <c r="S82" s="139"/>
      <c r="T82" s="139"/>
      <c r="U82" s="139"/>
      <c r="V82" s="138">
        <f t="shared" ref="V82" si="43">V81+V80</f>
        <v>0</v>
      </c>
      <c r="W82" s="139"/>
      <c r="X82" s="139"/>
      <c r="Y82" s="139"/>
      <c r="Z82" s="139"/>
      <c r="AA82" s="139"/>
      <c r="AB82" s="138">
        <f t="shared" ref="AB82" si="44">AB81+AB80</f>
        <v>0</v>
      </c>
      <c r="AC82" s="139"/>
      <c r="AD82" s="139"/>
      <c r="AE82" s="139"/>
      <c r="AF82" s="139"/>
      <c r="AG82" s="139"/>
      <c r="AH82" s="134">
        <f>AH80+AH81</f>
        <v>0</v>
      </c>
      <c r="AI82" s="134"/>
      <c r="AJ82" s="134"/>
      <c r="AK82" s="134"/>
      <c r="AL82" s="134">
        <f t="shared" ref="AL82" si="45">AL80+AL81</f>
        <v>0</v>
      </c>
      <c r="AM82" s="134"/>
      <c r="AN82" s="134"/>
      <c r="AO82" s="134"/>
      <c r="AP82" s="134">
        <f t="shared" ref="AP82" si="46">AP80+AP81</f>
        <v>0</v>
      </c>
      <c r="AQ82" s="134"/>
      <c r="AR82" s="134"/>
      <c r="AS82" s="85"/>
      <c r="AT82" s="85"/>
      <c r="AU82" s="138"/>
      <c r="AV82" s="138"/>
      <c r="AW82" s="42" t="s">
        <v>52</v>
      </c>
      <c r="AX82" s="42">
        <f>COUNTIF(BA$10:BA$65,"5")</f>
        <v>0</v>
      </c>
    </row>
    <row r="83" spans="2:50" s="34" customFormat="1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138"/>
      <c r="AV83" s="138"/>
      <c r="AW83" s="42" t="s">
        <v>3</v>
      </c>
      <c r="AX83" s="42">
        <f>COUNTIF(BA$10:BA$65,"&gt;=6")</f>
        <v>0</v>
      </c>
    </row>
    <row r="84" spans="2:50" s="34" customFormat="1"/>
  </sheetData>
  <autoFilter ref="A7:BB9">
    <filterColumn colId="3" showButton="0"/>
    <filterColumn colId="4" showButton="0"/>
    <filterColumn colId="5" showButton="0"/>
    <filterColumn colId="6" showButton="0"/>
    <filterColumn colId="7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  <filterColumn colId="21" showButton="0"/>
    <filterColumn colId="22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0" showButton="0"/>
    <filterColumn colId="31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1" showButton="0"/>
    <filterColumn colId="42" showButton="0"/>
    <filterColumn colId="44"/>
    <filterColumn colId="45"/>
    <sortState ref="A11:AZ66">
      <sortCondition ref="A6:A8"/>
    </sortState>
  </autoFilter>
  <sortState ref="A8:BD119">
    <sortCondition ref="A8"/>
  </sortState>
  <mergeCells count="190">
    <mergeCell ref="A1:BB1"/>
    <mergeCell ref="AU76:AW76"/>
    <mergeCell ref="AU78:AV83"/>
    <mergeCell ref="A2:BB2"/>
    <mergeCell ref="A3:BB3"/>
    <mergeCell ref="A4:BB4"/>
    <mergeCell ref="A5:BB5"/>
    <mergeCell ref="AU68:AW68"/>
    <mergeCell ref="AU69:AW69"/>
    <mergeCell ref="AU70:AW70"/>
    <mergeCell ref="AU71:AW71"/>
    <mergeCell ref="AU72:AW72"/>
    <mergeCell ref="AU73:AW73"/>
    <mergeCell ref="AU74:AW74"/>
    <mergeCell ref="AU75:AW75"/>
    <mergeCell ref="AL77:AO77"/>
    <mergeCell ref="AP77:AR77"/>
    <mergeCell ref="AL76:AO76"/>
    <mergeCell ref="AP76:AR76"/>
    <mergeCell ref="B77:C77"/>
    <mergeCell ref="D77:I77"/>
    <mergeCell ref="P77:U77"/>
    <mergeCell ref="G8:G9"/>
    <mergeCell ref="AB80:AG80"/>
    <mergeCell ref="P79:U79"/>
    <mergeCell ref="V79:AA79"/>
    <mergeCell ref="AH79:AK79"/>
    <mergeCell ref="AL79:AO79"/>
    <mergeCell ref="J78:O78"/>
    <mergeCell ref="P78:U78"/>
    <mergeCell ref="V78:AA78"/>
    <mergeCell ref="AH78:AK78"/>
    <mergeCell ref="AL78:AO78"/>
    <mergeCell ref="AB79:AG79"/>
    <mergeCell ref="V77:AA77"/>
    <mergeCell ref="AB77:AG77"/>
    <mergeCell ref="AH77:AK77"/>
    <mergeCell ref="D76:I76"/>
    <mergeCell ref="J76:O76"/>
    <mergeCell ref="P76:U76"/>
    <mergeCell ref="V76:AA76"/>
    <mergeCell ref="AB76:AG76"/>
    <mergeCell ref="AH76:AK76"/>
    <mergeCell ref="B82:C82"/>
    <mergeCell ref="B76:C76"/>
    <mergeCell ref="AL81:AO81"/>
    <mergeCell ref="AP81:AR81"/>
    <mergeCell ref="D82:I82"/>
    <mergeCell ref="J82:O82"/>
    <mergeCell ref="P82:U82"/>
    <mergeCell ref="V82:AA82"/>
    <mergeCell ref="AH82:AK82"/>
    <mergeCell ref="AL82:AO82"/>
    <mergeCell ref="AP82:AR82"/>
    <mergeCell ref="AP78:AR78"/>
    <mergeCell ref="P81:U81"/>
    <mergeCell ref="V81:AA81"/>
    <mergeCell ref="AB81:AG81"/>
    <mergeCell ref="AH81:AK81"/>
    <mergeCell ref="AP79:AR79"/>
    <mergeCell ref="AB82:AG82"/>
    <mergeCell ref="P80:U80"/>
    <mergeCell ref="V80:AA80"/>
    <mergeCell ref="AH80:AK80"/>
    <mergeCell ref="AL80:AO80"/>
    <mergeCell ref="AB78:AG78"/>
    <mergeCell ref="AP80:AR80"/>
    <mergeCell ref="D81:I81"/>
    <mergeCell ref="J81:O81"/>
    <mergeCell ref="D75:I75"/>
    <mergeCell ref="J75:O75"/>
    <mergeCell ref="J74:O74"/>
    <mergeCell ref="D68:I68"/>
    <mergeCell ref="J68:O68"/>
    <mergeCell ref="B79:C79"/>
    <mergeCell ref="B80:C80"/>
    <mergeCell ref="B81:C81"/>
    <mergeCell ref="B75:C75"/>
    <mergeCell ref="B78:C78"/>
    <mergeCell ref="D80:I80"/>
    <mergeCell ref="J80:O80"/>
    <mergeCell ref="D79:I79"/>
    <mergeCell ref="J79:O79"/>
    <mergeCell ref="D78:I78"/>
    <mergeCell ref="J77:O77"/>
    <mergeCell ref="D74:I74"/>
    <mergeCell ref="D70:I70"/>
    <mergeCell ref="J70:O70"/>
    <mergeCell ref="B68:C68"/>
    <mergeCell ref="B69:C69"/>
    <mergeCell ref="B70:C70"/>
    <mergeCell ref="AP75:AR75"/>
    <mergeCell ref="P75:U75"/>
    <mergeCell ref="V75:AA75"/>
    <mergeCell ref="AH75:AK75"/>
    <mergeCell ref="AL75:AO75"/>
    <mergeCell ref="AP74:AR74"/>
    <mergeCell ref="AP73:AR73"/>
    <mergeCell ref="B71:C71"/>
    <mergeCell ref="B72:C72"/>
    <mergeCell ref="B73:C73"/>
    <mergeCell ref="B74:C74"/>
    <mergeCell ref="AH74:AK74"/>
    <mergeCell ref="AL74:AO74"/>
    <mergeCell ref="D73:I73"/>
    <mergeCell ref="J73:O73"/>
    <mergeCell ref="P73:U73"/>
    <mergeCell ref="V73:AA73"/>
    <mergeCell ref="AH73:AK73"/>
    <mergeCell ref="AL73:AO73"/>
    <mergeCell ref="AB74:AG74"/>
    <mergeCell ref="AB73:AG73"/>
    <mergeCell ref="D71:I71"/>
    <mergeCell ref="J71:O71"/>
    <mergeCell ref="P71:U71"/>
    <mergeCell ref="D69:I69"/>
    <mergeCell ref="J69:O69"/>
    <mergeCell ref="AB75:AG75"/>
    <mergeCell ref="P74:U74"/>
    <mergeCell ref="V74:AA74"/>
    <mergeCell ref="D72:I72"/>
    <mergeCell ref="J72:O72"/>
    <mergeCell ref="P72:U72"/>
    <mergeCell ref="V72:AA72"/>
    <mergeCell ref="V71:AA71"/>
    <mergeCell ref="AO8:AO9"/>
    <mergeCell ref="AH72:AK72"/>
    <mergeCell ref="AL72:AO72"/>
    <mergeCell ref="AB72:AG72"/>
    <mergeCell ref="AP72:AR72"/>
    <mergeCell ref="AP69:AR69"/>
    <mergeCell ref="AJ8:AJ9"/>
    <mergeCell ref="AK8:AK9"/>
    <mergeCell ref="P69:U69"/>
    <mergeCell ref="V69:AA69"/>
    <mergeCell ref="AH69:AK69"/>
    <mergeCell ref="AL69:AO69"/>
    <mergeCell ref="AB71:AG71"/>
    <mergeCell ref="P70:U70"/>
    <mergeCell ref="V70:AA70"/>
    <mergeCell ref="AH71:AK71"/>
    <mergeCell ref="AL71:AO71"/>
    <mergeCell ref="A7:A9"/>
    <mergeCell ref="B7:B9"/>
    <mergeCell ref="C7:C9"/>
    <mergeCell ref="D7:I7"/>
    <mergeCell ref="J7:O7"/>
    <mergeCell ref="P7:U7"/>
    <mergeCell ref="AP70:AR70"/>
    <mergeCell ref="AP71:AR71"/>
    <mergeCell ref="AH70:AK70"/>
    <mergeCell ref="AL70:AO70"/>
    <mergeCell ref="V7:AA7"/>
    <mergeCell ref="AB7:AG7"/>
    <mergeCell ref="AH7:AK7"/>
    <mergeCell ref="AL7:AO7"/>
    <mergeCell ref="P68:U68"/>
    <mergeCell ref="V68:AA68"/>
    <mergeCell ref="AH68:AK68"/>
    <mergeCell ref="AL68:AO68"/>
    <mergeCell ref="AB69:AG69"/>
    <mergeCell ref="AB70:AG70"/>
    <mergeCell ref="AB68:AG68"/>
    <mergeCell ref="AP68:AR68"/>
    <mergeCell ref="AP7:AR7"/>
    <mergeCell ref="AQ8:AQ9"/>
    <mergeCell ref="BB7:BB9"/>
    <mergeCell ref="H8:H9"/>
    <mergeCell ref="I8:I9"/>
    <mergeCell ref="N8:N9"/>
    <mergeCell ref="O8:O9"/>
    <mergeCell ref="T8:T9"/>
    <mergeCell ref="U8:U9"/>
    <mergeCell ref="Z8:Z9"/>
    <mergeCell ref="AA8:AA9"/>
    <mergeCell ref="AF8:AF9"/>
    <mergeCell ref="AV7:AV8"/>
    <mergeCell ref="AW7:AW8"/>
    <mergeCell ref="AX7:AX9"/>
    <mergeCell ref="AY7:AY9"/>
    <mergeCell ref="AZ7:AZ9"/>
    <mergeCell ref="BA7:BA9"/>
    <mergeCell ref="AU7:AU8"/>
    <mergeCell ref="AG8:AG9"/>
    <mergeCell ref="S8:S9"/>
    <mergeCell ref="Y8:Y9"/>
    <mergeCell ref="AE8:AE9"/>
    <mergeCell ref="M8:M9"/>
    <mergeCell ref="AR8:AR9"/>
    <mergeCell ref="AN8:AN9"/>
  </mergeCells>
  <printOptions horizontalCentered="1"/>
  <pageMargins left="0.19685039370078741" right="0" top="0.39370078740157483" bottom="0.39370078740157483" header="0" footer="0"/>
  <pageSetup paperSize="5" scale="65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0"/>
  <sheetViews>
    <sheetView tabSelected="1" view="pageBreakPreview" zoomScaleSheetLayoutView="100" zoomScalePageLayoutView="115" workbookViewId="0">
      <selection activeCell="F30" sqref="F30"/>
    </sheetView>
  </sheetViews>
  <sheetFormatPr defaultRowHeight="15"/>
  <cols>
    <col min="1" max="1" width="4.140625" style="2" customWidth="1"/>
    <col min="2" max="2" width="22.85546875" style="2" customWidth="1"/>
    <col min="3" max="3" width="8.28515625" style="2" customWidth="1"/>
    <col min="4" max="4" width="8.85546875" style="2" bestFit="1" customWidth="1"/>
    <col min="5" max="5" width="7.28515625" style="2" bestFit="1" customWidth="1"/>
    <col min="6" max="6" width="8.42578125" style="2" bestFit="1" customWidth="1"/>
    <col min="7" max="7" width="7.140625" style="2" bestFit="1" customWidth="1"/>
    <col min="8" max="8" width="8.5703125" style="2" bestFit="1" customWidth="1"/>
    <col min="9" max="9" width="8.7109375" style="2" bestFit="1" customWidth="1"/>
    <col min="10" max="10" width="7.7109375" style="2" customWidth="1"/>
    <col min="11" max="11" width="10.140625" style="2" bestFit="1" customWidth="1"/>
    <col min="12" max="12" width="7.5703125" style="2" customWidth="1"/>
    <col min="13" max="13" width="9.42578125" style="2" customWidth="1"/>
    <col min="14" max="14" width="9.140625" style="2"/>
    <col min="15" max="15" width="12.7109375" style="2" bestFit="1" customWidth="1"/>
    <col min="16" max="16" width="11" style="2" bestFit="1" customWidth="1"/>
    <col min="17" max="16384" width="9.140625" style="2"/>
  </cols>
  <sheetData>
    <row r="1" spans="1:15" ht="10.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7.25" customHeight="1" thickBot="1">
      <c r="A2" s="164" t="s">
        <v>62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</row>
    <row r="3" spans="1:15" ht="25.5">
      <c r="A3" s="92" t="s">
        <v>43</v>
      </c>
      <c r="B3" s="93" t="s">
        <v>44</v>
      </c>
      <c r="C3" s="93" t="s">
        <v>18</v>
      </c>
      <c r="D3" s="93" t="s">
        <v>19</v>
      </c>
      <c r="E3" s="93" t="s">
        <v>20</v>
      </c>
      <c r="F3" s="93" t="s">
        <v>21</v>
      </c>
      <c r="G3" s="93" t="s">
        <v>22</v>
      </c>
      <c r="H3" s="93" t="s">
        <v>23</v>
      </c>
      <c r="I3" s="93" t="s">
        <v>24</v>
      </c>
      <c r="J3" s="93" t="s">
        <v>25</v>
      </c>
      <c r="K3" s="93" t="s">
        <v>58</v>
      </c>
      <c r="L3" s="93" t="s">
        <v>26</v>
      </c>
      <c r="M3" s="93" t="s">
        <v>45</v>
      </c>
      <c r="N3" s="170" t="s">
        <v>46</v>
      </c>
      <c r="O3" s="171"/>
    </row>
    <row r="4" spans="1:15" ht="36.75" customHeight="1">
      <c r="A4" s="3">
        <v>1</v>
      </c>
      <c r="B4" s="90" t="str">
        <f>Analysis!D7</f>
        <v>414453
Subject 1</v>
      </c>
      <c r="C4" s="4"/>
      <c r="D4" s="4"/>
      <c r="E4" s="4"/>
      <c r="F4" s="4"/>
      <c r="G4" s="4"/>
      <c r="H4" s="4"/>
      <c r="I4" s="4"/>
      <c r="J4" s="4"/>
      <c r="K4" s="4"/>
      <c r="L4" s="5"/>
      <c r="M4" s="5"/>
      <c r="N4" s="172"/>
      <c r="O4" s="173"/>
    </row>
    <row r="5" spans="1:15" ht="36.75" customHeight="1">
      <c r="A5" s="3">
        <v>2</v>
      </c>
      <c r="B5" s="90" t="str">
        <f>Analysis!J7</f>
        <v>414454
Subject 2</v>
      </c>
      <c r="C5" s="4"/>
      <c r="D5" s="4"/>
      <c r="E5" s="4"/>
      <c r="F5" s="4"/>
      <c r="G5" s="4"/>
      <c r="H5" s="4"/>
      <c r="I5" s="4"/>
      <c r="J5" s="4"/>
      <c r="K5" s="4"/>
      <c r="L5" s="5"/>
      <c r="M5" s="5"/>
      <c r="N5" s="172"/>
      <c r="O5" s="173"/>
    </row>
    <row r="6" spans="1:15" ht="36.75" customHeight="1">
      <c r="A6" s="3">
        <v>3</v>
      </c>
      <c r="B6" s="90" t="str">
        <f>Analysis!P7</f>
        <v>414455
Subject 3</v>
      </c>
      <c r="C6" s="4"/>
      <c r="D6" s="4"/>
      <c r="E6" s="4"/>
      <c r="F6" s="4"/>
      <c r="G6" s="4"/>
      <c r="H6" s="4"/>
      <c r="I6" s="4"/>
      <c r="J6" s="4"/>
      <c r="K6" s="4"/>
      <c r="L6" s="5"/>
      <c r="M6" s="5"/>
      <c r="N6" s="172"/>
      <c r="O6" s="173"/>
    </row>
    <row r="7" spans="1:15" ht="36.75" customHeight="1">
      <c r="A7" s="3">
        <v>4</v>
      </c>
      <c r="B7" s="90" t="str">
        <f>Analysis!V7</f>
        <v>414456
Subject 4</v>
      </c>
      <c r="C7" s="4"/>
      <c r="D7" s="4"/>
      <c r="E7" s="4"/>
      <c r="F7" s="4"/>
      <c r="G7" s="4"/>
      <c r="H7" s="4"/>
      <c r="I7" s="4"/>
      <c r="J7" s="4"/>
      <c r="K7" s="4"/>
      <c r="L7" s="5"/>
      <c r="M7" s="5"/>
      <c r="N7" s="172"/>
      <c r="O7" s="173"/>
    </row>
    <row r="8" spans="1:15" ht="36.75" customHeight="1" thickBot="1">
      <c r="A8" s="6">
        <v>5</v>
      </c>
      <c r="B8" s="91" t="str">
        <f>Analysis!AB7</f>
        <v>414457
Subject 5</v>
      </c>
      <c r="C8" s="7"/>
      <c r="D8" s="7"/>
      <c r="E8" s="7"/>
      <c r="F8" s="7"/>
      <c r="G8" s="7"/>
      <c r="H8" s="7"/>
      <c r="I8" s="7"/>
      <c r="J8" s="7"/>
      <c r="K8" s="7"/>
      <c r="L8" s="8"/>
      <c r="M8" s="8"/>
      <c r="N8" s="168"/>
      <c r="O8" s="169"/>
    </row>
    <row r="9" spans="1:15" ht="36.75" customHeight="1">
      <c r="A9" s="9"/>
      <c r="B9" s="78"/>
      <c r="C9" s="79"/>
      <c r="D9" s="79"/>
      <c r="E9" s="79"/>
      <c r="F9" s="79"/>
      <c r="G9" s="79"/>
      <c r="H9" s="79"/>
      <c r="I9" s="79"/>
      <c r="J9" s="79"/>
      <c r="K9" s="79"/>
      <c r="L9" s="80"/>
      <c r="M9" s="80"/>
      <c r="N9" s="81"/>
      <c r="O9" s="81"/>
    </row>
    <row r="10" spans="1:15">
      <c r="A10" s="9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3"/>
      <c r="N10" s="14"/>
      <c r="O10" s="14"/>
    </row>
    <row r="11" spans="1:15">
      <c r="A11" s="9"/>
      <c r="B11" s="10"/>
      <c r="C11" s="11"/>
      <c r="D11" s="11"/>
      <c r="E11" s="11"/>
      <c r="F11" s="11"/>
      <c r="G11" s="11"/>
      <c r="H11" s="11"/>
      <c r="I11" s="11"/>
      <c r="J11" s="11"/>
      <c r="K11" s="11"/>
      <c r="L11" s="12"/>
      <c r="M11" s="13"/>
      <c r="N11" s="14"/>
      <c r="O11" s="14"/>
    </row>
    <row r="12" spans="1:15">
      <c r="A12" s="9"/>
      <c r="B12" s="10"/>
      <c r="C12" s="11"/>
      <c r="D12" s="11"/>
      <c r="E12" s="11"/>
      <c r="F12" s="11"/>
      <c r="G12" s="11"/>
      <c r="H12" s="11"/>
      <c r="I12" s="11"/>
      <c r="J12" s="11"/>
      <c r="K12" s="11"/>
      <c r="L12" s="12"/>
      <c r="M12" s="13"/>
      <c r="N12" s="14"/>
      <c r="O12" s="14"/>
    </row>
    <row r="13" spans="1:15" ht="15.75" customHeight="1" thickBot="1">
      <c r="A13" s="43"/>
      <c r="B13" s="167" t="s">
        <v>64</v>
      </c>
      <c r="C13" s="167"/>
      <c r="D13" s="167"/>
      <c r="E13" s="167"/>
      <c r="F13" s="167"/>
      <c r="G13" s="167"/>
      <c r="H13" s="1"/>
      <c r="I13" s="1"/>
      <c r="J13" s="1"/>
      <c r="K13" s="1"/>
      <c r="L13" s="15"/>
      <c r="M13" s="1"/>
      <c r="N13" s="1"/>
      <c r="O13" s="1"/>
    </row>
    <row r="14" spans="1:15" ht="45" customHeight="1">
      <c r="B14" s="92" t="s">
        <v>47</v>
      </c>
      <c r="C14" s="93" t="s">
        <v>35</v>
      </c>
      <c r="D14" s="93" t="s">
        <v>36</v>
      </c>
      <c r="E14" s="93" t="s">
        <v>37</v>
      </c>
      <c r="F14" s="93" t="s">
        <v>38</v>
      </c>
      <c r="G14" s="93" t="s">
        <v>39</v>
      </c>
      <c r="H14" s="93" t="s">
        <v>31</v>
      </c>
      <c r="I14" s="93" t="s">
        <v>40</v>
      </c>
      <c r="J14" s="174" t="s">
        <v>41</v>
      </c>
      <c r="K14" s="175"/>
      <c r="M14" s="9"/>
      <c r="N14" s="9"/>
    </row>
    <row r="15" spans="1:15" ht="18" customHeight="1" thickBot="1">
      <c r="B15" s="94">
        <f>Analysis!AX68</f>
        <v>0</v>
      </c>
      <c r="C15" s="95">
        <f>Analysis!AX69</f>
        <v>0</v>
      </c>
      <c r="D15" s="95">
        <f>Analysis!AX70</f>
        <v>0</v>
      </c>
      <c r="E15" s="95">
        <f>Analysis!AX71</f>
        <v>0</v>
      </c>
      <c r="F15" s="95">
        <f>Analysis!AX72</f>
        <v>0</v>
      </c>
      <c r="G15" s="95">
        <f>Analysis!AX73</f>
        <v>56</v>
      </c>
      <c r="H15" s="95">
        <f>Analysis!AX74</f>
        <v>0</v>
      </c>
      <c r="I15" s="95">
        <f>Analysis!AX75</f>
        <v>56</v>
      </c>
      <c r="J15" s="176">
        <f>Analysis!AX76</f>
        <v>0</v>
      </c>
      <c r="K15" s="177"/>
      <c r="M15" s="16"/>
      <c r="N15" s="1"/>
    </row>
    <row r="16" spans="1:15" ht="10.5" customHeight="1">
      <c r="A16" s="1"/>
      <c r="B16" s="17"/>
      <c r="C16" s="15"/>
      <c r="D16" s="15"/>
      <c r="E16" s="15"/>
      <c r="F16" s="15"/>
      <c r="G16" s="15"/>
      <c r="H16" s="15"/>
      <c r="K16" s="1"/>
      <c r="L16" s="1"/>
      <c r="M16" s="1"/>
      <c r="N16" s="1"/>
      <c r="O16" s="1"/>
    </row>
    <row r="17" spans="1:15" ht="16.5" thickBot="1">
      <c r="B17" s="167" t="s">
        <v>65</v>
      </c>
      <c r="C17" s="167"/>
      <c r="D17" s="167"/>
      <c r="E17" s="167"/>
      <c r="F17" s="167"/>
      <c r="G17" s="167"/>
      <c r="H17" s="19"/>
    </row>
    <row r="18" spans="1:15" ht="18" customHeight="1">
      <c r="A18" s="18"/>
      <c r="B18" s="103" t="s">
        <v>48</v>
      </c>
      <c r="C18" s="104" t="s">
        <v>2</v>
      </c>
      <c r="D18" s="104" t="s">
        <v>49</v>
      </c>
      <c r="E18" s="104" t="s">
        <v>50</v>
      </c>
      <c r="F18" s="104" t="s">
        <v>51</v>
      </c>
      <c r="G18" s="104" t="s">
        <v>52</v>
      </c>
      <c r="H18" s="105" t="s">
        <v>53</v>
      </c>
      <c r="I18" s="15"/>
    </row>
    <row r="19" spans="1:15" ht="18" customHeight="1" thickBot="1">
      <c r="A19" s="18"/>
      <c r="B19" s="106" t="s">
        <v>54</v>
      </c>
      <c r="C19" s="95">
        <f>Analysis!AX78</f>
        <v>0</v>
      </c>
      <c r="D19" s="95">
        <f>Analysis!AX79</f>
        <v>0</v>
      </c>
      <c r="E19" s="95">
        <f>Analysis!AX80</f>
        <v>0</v>
      </c>
      <c r="F19" s="95">
        <f>Analysis!AX81</f>
        <v>0</v>
      </c>
      <c r="G19" s="95">
        <f>Analysis!AX82</f>
        <v>0</v>
      </c>
      <c r="H19" s="107">
        <f>Analysis!AX83</f>
        <v>0</v>
      </c>
    </row>
    <row r="20" spans="1:15" ht="15.75" customHeight="1">
      <c r="A20" s="1"/>
    </row>
    <row r="21" spans="1:15" ht="16.5" thickBot="1">
      <c r="A21" s="18"/>
      <c r="B21" s="167" t="s">
        <v>66</v>
      </c>
      <c r="C21" s="167"/>
      <c r="D21" s="167"/>
      <c r="E21" s="44"/>
      <c r="F21" s="44"/>
      <c r="G21" s="44"/>
    </row>
    <row r="22" spans="1:15" ht="18" customHeight="1" thickBot="1">
      <c r="A22" s="18"/>
      <c r="B22" s="156" t="s">
        <v>56</v>
      </c>
      <c r="C22" s="157"/>
      <c r="D22" s="108" t="s">
        <v>9</v>
      </c>
      <c r="E22" s="15"/>
      <c r="F22" s="15"/>
      <c r="G22" s="15"/>
      <c r="H22" s="1"/>
      <c r="J22" s="163" t="s">
        <v>63</v>
      </c>
      <c r="K22" s="163"/>
      <c r="L22" s="163"/>
      <c r="M22" s="163"/>
      <c r="N22" s="163"/>
      <c r="O22" s="163"/>
    </row>
    <row r="23" spans="1:15" ht="18" customHeight="1" thickBot="1">
      <c r="A23" s="17"/>
      <c r="B23" s="158" t="s">
        <v>76</v>
      </c>
      <c r="C23" s="159"/>
      <c r="D23" s="109">
        <v>8.68</v>
      </c>
      <c r="E23" s="45"/>
      <c r="F23" s="45"/>
      <c r="G23" s="45"/>
      <c r="H23" s="1"/>
      <c r="J23" s="23" t="s">
        <v>12</v>
      </c>
      <c r="K23" s="153" t="s">
        <v>6</v>
      </c>
      <c r="L23" s="154"/>
      <c r="M23" s="155"/>
      <c r="N23" s="24" t="s">
        <v>9</v>
      </c>
      <c r="O23" s="24" t="s">
        <v>10</v>
      </c>
    </row>
    <row r="24" spans="1:15" ht="18" customHeight="1">
      <c r="A24" s="1"/>
      <c r="E24" s="45"/>
      <c r="F24" s="45"/>
      <c r="G24" s="45"/>
      <c r="H24" s="20"/>
      <c r="J24" s="96">
        <v>1</v>
      </c>
      <c r="K24" s="160" t="s">
        <v>76</v>
      </c>
      <c r="L24" s="161"/>
      <c r="M24" s="162"/>
      <c r="N24" s="97">
        <v>8.6818181818181817</v>
      </c>
      <c r="O24" s="98" t="s">
        <v>55</v>
      </c>
    </row>
    <row r="25" spans="1:15" ht="18" customHeight="1">
      <c r="A25" s="21"/>
      <c r="G25" s="1"/>
      <c r="H25" s="1"/>
      <c r="J25" s="99">
        <v>2</v>
      </c>
      <c r="K25" s="150" t="s">
        <v>74</v>
      </c>
      <c r="L25" s="151" t="s">
        <v>74</v>
      </c>
      <c r="M25" s="152" t="s">
        <v>74</v>
      </c>
      <c r="N25" s="100">
        <v>8.5</v>
      </c>
      <c r="O25" s="101" t="s">
        <v>55</v>
      </c>
    </row>
    <row r="26" spans="1:15" ht="18" customHeight="1">
      <c r="A26" s="21"/>
      <c r="H26" s="22"/>
      <c r="J26" s="99">
        <v>3</v>
      </c>
      <c r="K26" s="150" t="s">
        <v>69</v>
      </c>
      <c r="L26" s="151" t="s">
        <v>69</v>
      </c>
      <c r="M26" s="152" t="s">
        <v>69</v>
      </c>
      <c r="N26" s="100">
        <v>8.3636363636363633</v>
      </c>
      <c r="O26" s="101" t="s">
        <v>55</v>
      </c>
    </row>
    <row r="27" spans="1:15" ht="18" customHeight="1">
      <c r="A27" s="21"/>
      <c r="H27" s="22"/>
      <c r="J27" s="99">
        <v>4</v>
      </c>
      <c r="K27" s="150" t="s">
        <v>71</v>
      </c>
      <c r="L27" s="151" t="s">
        <v>71</v>
      </c>
      <c r="M27" s="152" t="s">
        <v>71</v>
      </c>
      <c r="N27" s="100">
        <v>8.2727272727272734</v>
      </c>
      <c r="O27" s="101" t="s">
        <v>55</v>
      </c>
    </row>
    <row r="28" spans="1:15" ht="18" customHeight="1">
      <c r="A28" s="21"/>
      <c r="H28" s="22"/>
      <c r="J28" s="99">
        <v>5</v>
      </c>
      <c r="K28" s="150" t="s">
        <v>70</v>
      </c>
      <c r="L28" s="151" t="s">
        <v>70</v>
      </c>
      <c r="M28" s="152" t="s">
        <v>70</v>
      </c>
      <c r="N28" s="100">
        <v>8.1818181818181817</v>
      </c>
      <c r="O28" s="101" t="s">
        <v>55</v>
      </c>
    </row>
    <row r="29" spans="1:15" ht="18" customHeight="1">
      <c r="H29" s="1"/>
      <c r="J29" s="99">
        <v>6</v>
      </c>
      <c r="K29" s="150" t="s">
        <v>73</v>
      </c>
      <c r="L29" s="151" t="s">
        <v>73</v>
      </c>
      <c r="M29" s="152" t="s">
        <v>73</v>
      </c>
      <c r="N29" s="100">
        <v>8.1818181818181817</v>
      </c>
      <c r="O29" s="101" t="s">
        <v>55</v>
      </c>
    </row>
    <row r="30" spans="1:15" ht="18" customHeight="1">
      <c r="H30" s="1"/>
      <c r="J30" s="99">
        <v>7</v>
      </c>
      <c r="K30" s="150" t="s">
        <v>72</v>
      </c>
      <c r="L30" s="151" t="s">
        <v>72</v>
      </c>
      <c r="M30" s="152" t="s">
        <v>72</v>
      </c>
      <c r="N30" s="100">
        <v>8.1363636363636367</v>
      </c>
      <c r="O30" s="101" t="s">
        <v>55</v>
      </c>
    </row>
    <row r="31" spans="1:15" ht="18" customHeight="1">
      <c r="J31" s="99">
        <v>8</v>
      </c>
      <c r="K31" s="150" t="s">
        <v>75</v>
      </c>
      <c r="L31" s="151" t="s">
        <v>75</v>
      </c>
      <c r="M31" s="152" t="s">
        <v>75</v>
      </c>
      <c r="N31" s="100">
        <v>8.1363636363636367</v>
      </c>
      <c r="O31" s="101" t="s">
        <v>55</v>
      </c>
    </row>
    <row r="32" spans="1:15" ht="18" customHeight="1">
      <c r="J32" s="99">
        <v>9</v>
      </c>
      <c r="K32" s="150" t="s">
        <v>77</v>
      </c>
      <c r="L32" s="151" t="s">
        <v>77</v>
      </c>
      <c r="M32" s="152" t="s">
        <v>77</v>
      </c>
      <c r="N32" s="100">
        <v>8.0909090909090917</v>
      </c>
      <c r="O32" s="101" t="s">
        <v>55</v>
      </c>
    </row>
    <row r="33" spans="2:15" ht="18" customHeight="1" thickBot="1">
      <c r="J33" s="99">
        <v>10</v>
      </c>
      <c r="K33" s="150" t="s">
        <v>68</v>
      </c>
      <c r="L33" s="151" t="s">
        <v>68</v>
      </c>
      <c r="M33" s="152" t="s">
        <v>68</v>
      </c>
      <c r="N33" s="102">
        <v>8.045454545454545</v>
      </c>
      <c r="O33" s="101" t="s">
        <v>55</v>
      </c>
    </row>
    <row r="34" spans="2:15" ht="15.75" thickBot="1">
      <c r="J34" s="25"/>
      <c r="K34" s="26"/>
      <c r="L34" s="26"/>
      <c r="M34" s="26"/>
      <c r="N34" s="26"/>
      <c r="O34" s="27"/>
    </row>
    <row r="38" spans="2:15">
      <c r="B38" s="46"/>
    </row>
    <row r="70" spans="2:2">
      <c r="B70" s="46"/>
    </row>
  </sheetData>
  <mergeCells count="26">
    <mergeCell ref="K31:M31"/>
    <mergeCell ref="K32:M32"/>
    <mergeCell ref="K33:M33"/>
    <mergeCell ref="A2:O2"/>
    <mergeCell ref="B17:G17"/>
    <mergeCell ref="B13:G13"/>
    <mergeCell ref="N8:O8"/>
    <mergeCell ref="N3:O3"/>
    <mergeCell ref="N4:O4"/>
    <mergeCell ref="N5:O5"/>
    <mergeCell ref="N6:O6"/>
    <mergeCell ref="N7:O7"/>
    <mergeCell ref="B21:D21"/>
    <mergeCell ref="J14:K14"/>
    <mergeCell ref="J15:K15"/>
    <mergeCell ref="K29:M29"/>
    <mergeCell ref="K30:M30"/>
    <mergeCell ref="K23:M23"/>
    <mergeCell ref="B22:C22"/>
    <mergeCell ref="B23:C23"/>
    <mergeCell ref="K24:M24"/>
    <mergeCell ref="K26:M26"/>
    <mergeCell ref="K27:M27"/>
    <mergeCell ref="J22:O22"/>
    <mergeCell ref="K25:M25"/>
    <mergeCell ref="K28:M28"/>
  </mergeCells>
  <pageMargins left="0.27559055118110237" right="0.23622047244094491" top="1.7322834645669292" bottom="0.15748031496062992" header="0.19685039370078741" footer="0.19685039370078741"/>
  <pageSetup paperSize="9" pageOrder="overThenDown" orientation="landscape" r:id="rId1"/>
  <headerFooter scaleWithDoc="0">
    <oddHeader>&amp;L                             
                    &amp;G&amp;C&amp;"-,Bold"&amp;14Hope Foudation's&amp;16
International Institute of Information Technology, Pune - 411057
Department of Information Technology 
Semester - I (AY 2018 - 19)
Result Analysis for Fourth Year</oddHeader>
    <oddFooter>&amp;R&amp;"-,Bold"&amp;12Signature Of HOD</oddFooter>
  </headerFooter>
  <rowBreaks count="1" manualBreakCount="1">
    <brk id="10" max="1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Analysis</vt:lpstr>
      <vt:lpstr>Overall</vt:lpstr>
      <vt:lpstr>Analysis!Print_Area</vt:lpstr>
      <vt:lpstr>Overall!Print_Area</vt:lpstr>
      <vt:lpstr>Analysis!Print_Titles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ravip</cp:lastModifiedBy>
  <cp:lastPrinted>2019-02-05T10:57:25Z</cp:lastPrinted>
  <dcterms:created xsi:type="dcterms:W3CDTF">2018-02-24T03:06:55Z</dcterms:created>
  <dcterms:modified xsi:type="dcterms:W3CDTF">2019-03-05T09:06:10Z</dcterms:modified>
</cp:coreProperties>
</file>